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<sst xmlns="http://schemas.openxmlformats.org/spreadsheetml/2006/main" count="64" uniqueCount="53">
  <si>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 xml:space="preserve">                       NUMBER OF SCHOOLS OFFERING AP COURSES: </t>
  </si>
  <si>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</si>
  <si>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</si>
  <si>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</si>
  <si>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</si>
  <si>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</si>
  <si>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</si>
  <si>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</si>
  <si>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</si>
  <si>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</si>
  <si>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</si>
  <si>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</si>
  <si>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</si>
  <si>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</si>
  <si>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</si>
  <si>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</si>
  <si>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</si>
  <si>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</si>
  <si>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</si>
  <si>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</si>
  <si>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</si>
  <si>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</si>
  <si>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German: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</si>
  <si>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</si>
  <si>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</si>
  <si>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</si>
  <si>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</si>
  <si>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</si>
  <si>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 xml:space="preserve">    Literature**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</si>
  <si>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</si>
  <si>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</si>
  <si>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</si>
  <si>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</si>
  <si>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</si>
  <si>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</si>
  <si>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</si>
  <si>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</si>
  <si>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</si>
  <si>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COURSES</t>
  </si>
  <si>
    <t>TOTAL SCHOOLS</t>
  </si>
  <si>
    <t>Courses Per School</t>
  </si>
  <si>
    <t>Exams Per Course</t>
  </si>
  <si>
    <t>Exams Per School</t>
  </si>
  <si>
    <t>Intl. English Language</t>
  </si>
  <si>
    <t>Human Geography</t>
  </si>
  <si>
    <t xml:space="preserve">    Studio-3-D Design</t>
  </si>
  <si>
    <t>World History</t>
  </si>
  <si>
    <t>Computer Science A</t>
  </si>
  <si>
    <t>Computer Science AB</t>
  </si>
  <si>
    <t xml:space="preserve">    Studio-General*</t>
  </si>
  <si>
    <t xml:space="preserve">    Studio-2-D Design*</t>
  </si>
  <si>
    <t xml:space="preserve">*In 2002, Studio Art General was changed to Studio Art 2-D Design; data prior to 2002 pertains to Studio Art - General.  </t>
  </si>
  <si>
    <t xml:space="preserve">                    BY SUBJECT, YEAR, AND PERCENT CHANGE BETWEEN YEARS (1996-2005)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</si>
</sst>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13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0"/>
    </font>
    <font>
      <u val="single"/>
      <sz val="4.5"/>
      <color indexed="36"/>
      <name val="Arial"/>
      <family val="0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9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6" fillId="0" borderId="0" xfId="0" applyFont="1" applyAlignment="1" quotePrefix="1">
      <alignment horizontal="left"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right"/>
    </xf>
    <xf numFmtId="172" fontId="12" fillId="0" borderId="0" xfId="0" applyFont="1" applyAlignment="1" quotePrefix="1">
      <alignment horizontal="right"/>
    </xf>
    <xf numFmtId="172" fontId="12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9" fontId="12" fillId="0" borderId="0" xfId="0" applyNumberFormat="1" applyFont="1" applyAlignment="1" applyProtection="1">
      <alignment/>
      <protection/>
    </xf>
    <xf numFmtId="172" fontId="12" fillId="0" borderId="0" xfId="0" applyFont="1" applyAlignment="1" quotePrefix="1">
      <alignment horizontal="left"/>
    </xf>
    <xf numFmtId="3" fontId="12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>
      <alignment/>
    </xf>
    <xf numFmtId="172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7:T94"/>
  <sheetViews>
    <sheetView showGridLines="0" tabSelected="1" zoomScale="75" zoomScaleNormal="75" workbookViewId="0" topLeftCell="A1">
      <selection activeCell="D15" sqref="D15"/>
    </sheetView>
  </sheetViews>
  <sheetFormatPr defaultColWidth="9.75" defaultRowHeight="8.25"/>
  <cols>
    <col min="1" max="1" width="37.75" style="1" customWidth="1"/>
    <col min="2" max="2" width="11.75" style="1" customWidth="1"/>
    <col min="3" max="3" width="10.5" style="1" customWidth="1"/>
    <col min="4" max="4" width="12.5" style="1" customWidth="1"/>
    <col min="5" max="5" width="10.5" style="1" customWidth="1"/>
    <col min="6" max="8" width="11.5" style="1" customWidth="1"/>
    <col min="9" max="9" width="11.75" style="1" customWidth="1"/>
    <col min="10" max="10" width="12.5" style="2" customWidth="1"/>
    <col min="11" max="11" width="11.75" style="2" customWidth="1"/>
    <col min="12" max="12" width="12.5" style="2" customWidth="1"/>
    <col min="13" max="13" width="12.5" style="1" customWidth="1"/>
    <col min="14" max="14" width="13.75" style="1" customWidth="1"/>
    <col min="15" max="15" width="12.5" style="1" customWidth="1"/>
    <col min="16" max="16" width="13" style="1" customWidth="1"/>
    <col min="17" max="17" width="9.75" style="1" customWidth="1"/>
    <col min="18" max="18" width="13.75" style="2" customWidth="1"/>
    <col min="19" max="19" width="9.75" style="2" customWidth="1"/>
    <col min="20" max="20" width="13.75" style="2" customWidth="1"/>
    <col min="21" max="16384" width="9.75" style="1" customWidth="1"/>
  </cols>
  <sheetData>
    <row r="6" ht="27" customHeight="1"/>
    <row r="7" spans="1:20" s="3" customFormat="1" ht="20.2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2"/>
      <c r="S7" s="2"/>
      <c r="T7" s="2"/>
    </row>
    <row r="8" spans="1:16" ht="19.5" customHeight="1">
      <c r="A8" s="18" t="s">
        <v>52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ht="23.25" customHeight="1"/>
    <row r="10" spans="10:20" s="5" customFormat="1" ht="15">
      <c r="J10" s="6"/>
      <c r="K10" s="6"/>
      <c r="L10" s="6"/>
      <c r="R10" s="6"/>
      <c r="S10" s="6"/>
      <c r="T10" s="6"/>
    </row>
    <row r="11" spans="1:20" s="5" customFormat="1" ht="14.25" customHeight="1">
      <c r="A11" s="7" t="s">
        <v>1</v>
      </c>
      <c r="B11" s="8">
        <v>1996</v>
      </c>
      <c r="C11" s="8" t="s">
        <v>2</v>
      </c>
      <c r="D11" s="6">
        <v>1997</v>
      </c>
      <c r="E11" s="9" t="s">
        <v>2</v>
      </c>
      <c r="F11" s="6">
        <v>1998</v>
      </c>
      <c r="G11" s="8" t="s">
        <v>2</v>
      </c>
      <c r="H11" s="6">
        <v>1999</v>
      </c>
      <c r="I11" s="8" t="s">
        <v>2</v>
      </c>
      <c r="J11" s="6">
        <v>2000</v>
      </c>
      <c r="K11" s="8" t="s">
        <v>2</v>
      </c>
      <c r="L11" s="6">
        <v>2001</v>
      </c>
      <c r="M11" s="8" t="s">
        <v>2</v>
      </c>
      <c r="N11" s="6">
        <v>2002</v>
      </c>
      <c r="O11" s="8" t="s">
        <v>2</v>
      </c>
      <c r="P11" s="6">
        <v>2003</v>
      </c>
      <c r="Q11" s="8" t="s">
        <v>2</v>
      </c>
      <c r="R11" s="6">
        <v>2004</v>
      </c>
      <c r="S11" s="8" t="s">
        <v>2</v>
      </c>
      <c r="T11" s="6">
        <v>2005</v>
      </c>
    </row>
    <row r="12" spans="1:20" s="5" customFormat="1" ht="12.75" customHeight="1">
      <c r="A12" s="10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P12" s="11"/>
      <c r="R12" s="6"/>
      <c r="S12" s="6"/>
      <c r="T12" s="6"/>
    </row>
    <row r="13" spans="1:20" s="5" customFormat="1" ht="12.75" customHeight="1">
      <c r="A13" s="10" t="s">
        <v>4</v>
      </c>
      <c r="B13" s="12">
        <v>574</v>
      </c>
      <c r="C13" s="13">
        <f>SUM(D13-B13)/(B13)</f>
        <v>0.09581881533101046</v>
      </c>
      <c r="D13" s="12">
        <v>629</v>
      </c>
      <c r="E13" s="13">
        <f>SUM(F13-D13)/(D13)</f>
        <v>0.06677265500794913</v>
      </c>
      <c r="F13" s="6">
        <v>671</v>
      </c>
      <c r="G13" s="13">
        <f>SUM(H13-F13)/(F13)</f>
        <v>0.15201192250372578</v>
      </c>
      <c r="H13" s="12">
        <v>773</v>
      </c>
      <c r="I13" s="13">
        <f>SUM(J13-H13)/(H13)</f>
        <v>0.07115135834411385</v>
      </c>
      <c r="J13" s="12">
        <v>828</v>
      </c>
      <c r="K13" s="13">
        <f>SUM(L13-J13)/(J13)</f>
        <v>0.09057971014492754</v>
      </c>
      <c r="L13" s="12">
        <v>903</v>
      </c>
      <c r="M13" s="13">
        <f>SUM(N13-L13)/(L13)</f>
        <v>0.08194905869324474</v>
      </c>
      <c r="N13" s="12">
        <v>977</v>
      </c>
      <c r="O13" s="13">
        <f>SUM(P13-N13)/(N13)</f>
        <v>0.07267144319344933</v>
      </c>
      <c r="P13" s="12">
        <v>1048</v>
      </c>
      <c r="Q13" s="13">
        <f>SUM(R13-P13)/(P13)</f>
        <v>0.007633587786259542</v>
      </c>
      <c r="R13" s="12">
        <v>1056</v>
      </c>
      <c r="S13" s="13">
        <f>SUM(T13-R13)/(R13)</f>
        <v>0.16477272727272727</v>
      </c>
      <c r="T13" s="6">
        <v>1230</v>
      </c>
    </row>
    <row r="14" spans="1:20" s="5" customFormat="1" ht="12.75" customHeight="1">
      <c r="A14" s="10" t="s">
        <v>5</v>
      </c>
      <c r="B14" s="12">
        <v>799</v>
      </c>
      <c r="C14" s="13">
        <f>SUM(D14-B14)/(B14)</f>
        <v>0.15269086357947434</v>
      </c>
      <c r="D14" s="12">
        <v>921</v>
      </c>
      <c r="E14" s="13">
        <f>SUM(F14-D14)/(D14)</f>
        <v>0.13463626492942454</v>
      </c>
      <c r="F14" s="12">
        <v>1045</v>
      </c>
      <c r="G14" s="13">
        <f>SUM(H14-F14)/(F14)</f>
        <v>0.07464114832535886</v>
      </c>
      <c r="H14" s="12">
        <v>1123</v>
      </c>
      <c r="I14" s="13">
        <f>SUM(J14-H14)/(H14)</f>
        <v>0.1157613535173642</v>
      </c>
      <c r="J14" s="12">
        <v>1253</v>
      </c>
      <c r="K14" s="13">
        <f>SUM(L14-J14)/(J14)</f>
        <v>0.19553072625698323</v>
      </c>
      <c r="L14" s="12">
        <v>1498</v>
      </c>
      <c r="M14" s="13">
        <f>SUM(N14-L14)/(L14)</f>
        <v>0.47463284379172227</v>
      </c>
      <c r="N14" s="12">
        <v>2209</v>
      </c>
      <c r="O14" s="13">
        <f>SUM(P14-N14)/(N14)</f>
        <v>0.07378904481665913</v>
      </c>
      <c r="P14" s="12">
        <v>2372</v>
      </c>
      <c r="Q14" s="13">
        <f>SUM(R14-P14)/(P14)</f>
        <v>0.09021922428330523</v>
      </c>
      <c r="R14" s="12">
        <v>2586</v>
      </c>
      <c r="S14" s="13">
        <f>SUM(T14-R14)/(R14)</f>
        <v>0.048337200309358085</v>
      </c>
      <c r="T14" s="6">
        <v>2711</v>
      </c>
    </row>
    <row r="15" spans="1:20" s="5" customFormat="1" ht="12.75" customHeight="1">
      <c r="A15" s="10" t="s">
        <v>49</v>
      </c>
      <c r="B15" s="12">
        <v>1344</v>
      </c>
      <c r="C15" s="13">
        <f>SUM(D15-B15)/(B15)</f>
        <v>0.109375</v>
      </c>
      <c r="D15" s="12">
        <v>1491</v>
      </c>
      <c r="E15" s="13">
        <f>SUM(F15-D15)/(D15)</f>
        <v>0.14218645204560698</v>
      </c>
      <c r="F15" s="12">
        <v>1703</v>
      </c>
      <c r="G15" s="13">
        <f>SUM(H15-F15)/(F15)</f>
        <v>0.1080446271285966</v>
      </c>
      <c r="H15" s="12">
        <v>1887</v>
      </c>
      <c r="I15" s="13">
        <f>SUM(J15-H15)/(H15)</f>
        <v>0.04663487016428193</v>
      </c>
      <c r="J15" s="12">
        <v>1975</v>
      </c>
      <c r="K15" s="13">
        <f>SUM(L15-J15)/(J15)</f>
        <v>0.016708860759493672</v>
      </c>
      <c r="L15" s="12">
        <v>2008</v>
      </c>
      <c r="M15" s="13"/>
      <c r="N15" s="12"/>
      <c r="O15" s="13"/>
      <c r="P15" s="12"/>
      <c r="R15" s="12"/>
      <c r="S15" s="6"/>
      <c r="T15" s="6"/>
    </row>
    <row r="16" spans="1:20" s="5" customFormat="1" ht="12.75" customHeight="1">
      <c r="A16" s="10" t="s">
        <v>50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>
        <v>1683</v>
      </c>
      <c r="O16" s="13">
        <f>SUM(P16-N16)/(N16)</f>
        <v>0.06714200831847891</v>
      </c>
      <c r="P16" s="12">
        <v>1796</v>
      </c>
      <c r="Q16" s="13">
        <f>SUM(R16-P16)/(P16)</f>
        <v>0.10300668151447662</v>
      </c>
      <c r="R16" s="12">
        <v>1981</v>
      </c>
      <c r="S16" s="13">
        <f>SUM(T16-R16)/(R16)</f>
        <v>0.11256940938919738</v>
      </c>
      <c r="T16" s="6">
        <v>2204</v>
      </c>
    </row>
    <row r="17" spans="1:20" s="5" customFormat="1" ht="12.75" customHeight="1">
      <c r="A17" s="10" t="s">
        <v>45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>
        <v>649</v>
      </c>
      <c r="O17" s="13">
        <f>SUM(P17-N17)/(N17)</f>
        <v>0.05855161787365177</v>
      </c>
      <c r="P17" s="12">
        <v>687</v>
      </c>
      <c r="Q17" s="13">
        <f>SUM(R17-P17)/(P17)</f>
        <v>0.0858806404657933</v>
      </c>
      <c r="R17" s="12">
        <v>746</v>
      </c>
      <c r="S17" s="13">
        <f>SUM(T17-R17)/(R17)</f>
        <v>0.04691689008042895</v>
      </c>
      <c r="T17" s="6">
        <v>781</v>
      </c>
    </row>
    <row r="18" spans="1:20" s="5" customFormat="1" ht="10.5" customHeight="1">
      <c r="A18" s="6"/>
      <c r="B18" s="12"/>
      <c r="C18" s="6"/>
      <c r="D18" s="12"/>
      <c r="E18" s="6"/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R18" s="12"/>
      <c r="S18" s="6"/>
      <c r="T18" s="6"/>
    </row>
    <row r="19" spans="1:20" s="5" customFormat="1" ht="12.75" customHeight="1">
      <c r="A19" s="10" t="s">
        <v>6</v>
      </c>
      <c r="B19" s="12">
        <v>5036</v>
      </c>
      <c r="C19" s="13">
        <f>SUM(D19-B19)/(B19)</f>
        <v>0.06691818903891977</v>
      </c>
      <c r="D19" s="12">
        <v>5373</v>
      </c>
      <c r="E19" s="13">
        <f>SUM(F19-D19)/(D19)</f>
        <v>0.05080960357342267</v>
      </c>
      <c r="F19" s="12">
        <v>5646</v>
      </c>
      <c r="G19" s="13">
        <f>SUM(H19-F19)/(F19)</f>
        <v>0.09139213602550478</v>
      </c>
      <c r="H19" s="12">
        <v>6162</v>
      </c>
      <c r="I19" s="13">
        <f>SUM(J19-H19)/(H19)</f>
        <v>0.040246673158065564</v>
      </c>
      <c r="J19" s="12">
        <v>6410</v>
      </c>
      <c r="K19" s="13">
        <f>SUM(L19-J19)/(J19)</f>
        <v>0.04118564742589704</v>
      </c>
      <c r="L19" s="12">
        <v>6674</v>
      </c>
      <c r="M19" s="13">
        <f>SUM(N19-L19)/(L19)</f>
        <v>0.037009289781240635</v>
      </c>
      <c r="N19" s="12">
        <v>6921</v>
      </c>
      <c r="O19" s="13">
        <f>SUM(P19-N19)/(N19)</f>
        <v>0.035543996532293023</v>
      </c>
      <c r="P19" s="12">
        <v>7167</v>
      </c>
      <c r="Q19" s="13">
        <f>SUM(R19-P19)/(P19)</f>
        <v>0.019533975163945862</v>
      </c>
      <c r="R19" s="12">
        <v>7307</v>
      </c>
      <c r="S19" s="13">
        <f>SUM(T19-R19)/(R19)</f>
        <v>0.05747912960175174</v>
      </c>
      <c r="T19" s="6">
        <v>7727</v>
      </c>
    </row>
    <row r="20" spans="1:20" s="5" customFormat="1" ht="10.5" customHeight="1">
      <c r="A20" s="10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R20" s="12"/>
      <c r="S20" s="6"/>
      <c r="T20" s="6"/>
    </row>
    <row r="21" spans="1:20" s="5" customFormat="1" ht="12.75" customHeight="1">
      <c r="A21" s="14" t="s">
        <v>7</v>
      </c>
      <c r="B21" s="12"/>
      <c r="C21" s="6"/>
      <c r="D21" s="12"/>
      <c r="E21" s="6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R21" s="12"/>
      <c r="S21" s="6"/>
      <c r="T21" s="6"/>
    </row>
    <row r="22" spans="1:20" s="5" customFormat="1" ht="12.75" customHeight="1">
      <c r="A22" s="10" t="s">
        <v>8</v>
      </c>
      <c r="B22" s="12">
        <v>8504</v>
      </c>
      <c r="C22" s="13">
        <f>SUM(D22-B22)/(B22)</f>
        <v>0.03398400752587018</v>
      </c>
      <c r="D22" s="12">
        <v>8793</v>
      </c>
      <c r="E22" s="13">
        <f>SUM(F22-D22)/(D22)</f>
        <v>0.027749346070738087</v>
      </c>
      <c r="F22" s="12">
        <v>9037</v>
      </c>
      <c r="G22" s="13">
        <f>SUM(H22-F22)/(F22)</f>
        <v>0.03286488879052783</v>
      </c>
      <c r="H22" s="12">
        <v>9334</v>
      </c>
      <c r="I22" s="13">
        <f>SUM(J22-H22)/(H22)</f>
        <v>0.03460467109492179</v>
      </c>
      <c r="J22" s="12">
        <v>9657</v>
      </c>
      <c r="K22" s="13">
        <f>SUM(L22-J22)/(J22)</f>
        <v>0.03624313969141555</v>
      </c>
      <c r="L22" s="12">
        <v>10007</v>
      </c>
      <c r="M22" s="13">
        <f>SUM(N22-L22)/(L22)</f>
        <v>0.028879784151094233</v>
      </c>
      <c r="N22" s="12">
        <v>10296</v>
      </c>
      <c r="O22" s="13">
        <f>SUM(P22-N22)/(N22)</f>
        <v>0.01825951825951826</v>
      </c>
      <c r="P22" s="12">
        <v>10484</v>
      </c>
      <c r="Q22" s="13">
        <f>SUM(R22-P22)/(P22)</f>
        <v>0.03634109118657001</v>
      </c>
      <c r="R22" s="12">
        <v>10865</v>
      </c>
      <c r="S22" s="13">
        <f>SUM(T22-R22)/(R22)</f>
        <v>0.02926829268292683</v>
      </c>
      <c r="T22" s="6">
        <v>11183</v>
      </c>
    </row>
    <row r="23" spans="1:20" s="5" customFormat="1" ht="12.75" customHeight="1">
      <c r="A23" s="10" t="s">
        <v>9</v>
      </c>
      <c r="B23" s="12">
        <v>2191</v>
      </c>
      <c r="C23" s="13">
        <f>SUM(D23-B23)/(B23)</f>
        <v>0.04244637151985395</v>
      </c>
      <c r="D23" s="12">
        <v>2284</v>
      </c>
      <c r="E23" s="13">
        <f>SUM(F23-D23)/(D23)</f>
        <v>0.1309106830122592</v>
      </c>
      <c r="F23" s="12">
        <v>2583</v>
      </c>
      <c r="G23" s="13">
        <f>SUM(H23-F23)/(F23)</f>
        <v>0.11653116531165311</v>
      </c>
      <c r="H23" s="12">
        <v>2884</v>
      </c>
      <c r="I23" s="13">
        <f>SUM(J23-H23)/(H23)</f>
        <v>0.06310679611650485</v>
      </c>
      <c r="J23" s="12">
        <v>3066</v>
      </c>
      <c r="K23" s="13">
        <f>SUM(L23-J23)/(J23)</f>
        <v>0.08251793868232224</v>
      </c>
      <c r="L23" s="12">
        <v>3319</v>
      </c>
      <c r="M23" s="13">
        <f>SUM(N23-L23)/(L23)</f>
        <v>0.07231093702922567</v>
      </c>
      <c r="N23" s="12">
        <v>3559</v>
      </c>
      <c r="O23" s="13">
        <f>SUM(P23-N23)/(N23)</f>
        <v>0.04242764821579095</v>
      </c>
      <c r="P23" s="12">
        <v>3710</v>
      </c>
      <c r="Q23" s="13">
        <f>SUM(R23-P23)/(P23)</f>
        <v>0.07331536388140161</v>
      </c>
      <c r="R23" s="12">
        <v>3982</v>
      </c>
      <c r="S23" s="13">
        <f>SUM(T23-R23)/(R23)</f>
        <v>0.052486187845303865</v>
      </c>
      <c r="T23" s="6">
        <v>4191</v>
      </c>
    </row>
    <row r="24" spans="1:20" s="5" customFormat="1" ht="10.5" customHeight="1">
      <c r="A24" s="10"/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R24" s="12"/>
      <c r="S24" s="6"/>
      <c r="T24" s="6"/>
    </row>
    <row r="25" spans="1:20" s="5" customFormat="1" ht="12.75" customHeight="1">
      <c r="A25" s="10" t="s">
        <v>10</v>
      </c>
      <c r="B25" s="12">
        <v>3930</v>
      </c>
      <c r="C25" s="13">
        <f>SUM(D25-B25)/(B25)</f>
        <v>0.04885496183206107</v>
      </c>
      <c r="D25" s="12">
        <v>4122</v>
      </c>
      <c r="E25" s="13">
        <f>SUM(F25-D25)/(D25)</f>
        <v>0.06671518680252304</v>
      </c>
      <c r="F25" s="12">
        <v>4397</v>
      </c>
      <c r="G25" s="13">
        <f>SUM(H25-F25)/(F25)</f>
        <v>0.06254264271093928</v>
      </c>
      <c r="H25" s="12">
        <v>4672</v>
      </c>
      <c r="I25" s="13">
        <f>SUM(J25-H25)/(H25)</f>
        <v>0.041309931506849314</v>
      </c>
      <c r="J25" s="12">
        <v>4865</v>
      </c>
      <c r="K25" s="13">
        <f>SUM(L25-J25)/(J25)</f>
        <v>0.04809866392600205</v>
      </c>
      <c r="L25" s="12">
        <v>5099</v>
      </c>
      <c r="M25" s="13">
        <f>SUM(N25-L25)/(L25)</f>
        <v>0.06844479309668562</v>
      </c>
      <c r="N25" s="12">
        <v>5448</v>
      </c>
      <c r="O25" s="13">
        <f>SUM(P25-N25)/(N25)</f>
        <v>0.042584434654919234</v>
      </c>
      <c r="P25" s="12">
        <v>5680</v>
      </c>
      <c r="Q25" s="13">
        <f>SUM(R25-P25)/(P25)</f>
        <v>0.019014084507042252</v>
      </c>
      <c r="R25" s="12">
        <v>5788</v>
      </c>
      <c r="S25" s="13">
        <f>SUM(T25-R25)/(R25)</f>
        <v>0.06254319281271596</v>
      </c>
      <c r="T25" s="6">
        <v>6150</v>
      </c>
    </row>
    <row r="26" spans="1:20" s="5" customFormat="1" ht="10.5" customHeight="1">
      <c r="A26" s="6"/>
      <c r="B26" s="12"/>
      <c r="C26" s="6"/>
      <c r="D26" s="12"/>
      <c r="E26" s="6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R26" s="12"/>
      <c r="S26" s="6"/>
      <c r="T26" s="6"/>
    </row>
    <row r="27" spans="1:20" s="5" customFormat="1" ht="12.75" customHeight="1">
      <c r="A27" s="10" t="s">
        <v>47</v>
      </c>
      <c r="B27" s="12">
        <v>1413</v>
      </c>
      <c r="C27" s="13">
        <f>SUM(D27-B27)/(B27)</f>
        <v>-0.03821656050955414</v>
      </c>
      <c r="D27" s="12">
        <v>1359</v>
      </c>
      <c r="E27" s="13">
        <f>SUM(F27-D27)/(D27)</f>
        <v>-0.1111111111111111</v>
      </c>
      <c r="F27" s="12">
        <v>1208</v>
      </c>
      <c r="G27" s="13">
        <f>SUM(H27-F27)/(F27)</f>
        <v>0.5231788079470199</v>
      </c>
      <c r="H27" s="12">
        <v>1840</v>
      </c>
      <c r="I27" s="13">
        <f>SUM(J27-H27)/(H27)</f>
        <v>0.10489130434782609</v>
      </c>
      <c r="J27" s="12">
        <v>2033</v>
      </c>
      <c r="K27" s="13">
        <f>SUM(L27-J27)/(J27)</f>
        <v>0.07624200688637482</v>
      </c>
      <c r="L27" s="12">
        <v>2188</v>
      </c>
      <c r="M27" s="13">
        <f>SUM(N27-L27)/(L27)</f>
        <v>0.012797074954296161</v>
      </c>
      <c r="N27" s="12">
        <v>2216</v>
      </c>
      <c r="O27" s="13">
        <f>SUM(P27-N27)/(N27)</f>
        <v>-0.06046931407942238</v>
      </c>
      <c r="P27" s="12">
        <v>2082</v>
      </c>
      <c r="Q27" s="13">
        <f>SUM(R27-P27)/(P27)</f>
        <v>-0.007204610951008645</v>
      </c>
      <c r="R27" s="12">
        <v>2067</v>
      </c>
      <c r="S27" s="13">
        <f>SUM(T27-R27)/(R27)</f>
        <v>0.0343492985002419</v>
      </c>
      <c r="T27" s="6">
        <v>2138</v>
      </c>
    </row>
    <row r="28" spans="1:20" s="5" customFormat="1" ht="12.75" customHeight="1">
      <c r="A28" s="10" t="s">
        <v>48</v>
      </c>
      <c r="B28" s="12">
        <v>1010</v>
      </c>
      <c r="C28" s="13">
        <f>SUM(D28-B28)/(B28)</f>
        <v>-0.07326732673267326</v>
      </c>
      <c r="D28" s="12">
        <v>936</v>
      </c>
      <c r="E28" s="13">
        <f>SUM(F28-D28)/(D28)</f>
        <v>-0.08226495726495726</v>
      </c>
      <c r="F28" s="12">
        <v>859</v>
      </c>
      <c r="G28" s="13">
        <f>SUM(H28-F28)/(F28)</f>
        <v>0.3108265424912689</v>
      </c>
      <c r="H28" s="12">
        <v>1126</v>
      </c>
      <c r="I28" s="13">
        <f>SUM(J28-H28)/(H28)</f>
        <v>0.12877442273534637</v>
      </c>
      <c r="J28" s="12">
        <v>1271</v>
      </c>
      <c r="K28" s="13">
        <f>SUM(L28-J28)/(J28)</f>
        <v>0.07002360346184107</v>
      </c>
      <c r="L28" s="12">
        <v>1360</v>
      </c>
      <c r="M28" s="13">
        <f>SUM(N28-L28)/(L28)</f>
        <v>0.03235294117647059</v>
      </c>
      <c r="N28" s="12">
        <v>1404</v>
      </c>
      <c r="O28" s="13">
        <f>SUM(P28-N28)/(N28)</f>
        <v>-0.021367521367521368</v>
      </c>
      <c r="P28" s="12">
        <v>1374</v>
      </c>
      <c r="Q28" s="13">
        <f>SUM(R28-P28)/(P28)</f>
        <v>-0.15138282387190685</v>
      </c>
      <c r="R28" s="12">
        <v>1166</v>
      </c>
      <c r="S28" s="13">
        <f>SUM(T28-R28)/(R28)</f>
        <v>-0.024871355060034305</v>
      </c>
      <c r="T28" s="6">
        <v>1137</v>
      </c>
    </row>
    <row r="29" spans="1:20" s="5" customFormat="1" ht="10.5" customHeight="1">
      <c r="A29" s="6"/>
      <c r="B29" s="12"/>
      <c r="C29" s="6"/>
      <c r="D29" s="12"/>
      <c r="E29" s="6"/>
      <c r="F29" s="12"/>
      <c r="G29" s="13"/>
      <c r="H29" s="12"/>
      <c r="I29" s="13"/>
      <c r="J29" s="12"/>
      <c r="K29" s="13"/>
      <c r="L29" s="12"/>
      <c r="M29" s="13"/>
      <c r="N29" s="12"/>
      <c r="O29" s="13"/>
      <c r="P29" s="12"/>
      <c r="R29" s="12"/>
      <c r="S29" s="6"/>
      <c r="T29" s="6"/>
    </row>
    <row r="30" spans="1:20" s="5" customFormat="1" ht="12.75" customHeight="1">
      <c r="A30" s="10" t="s">
        <v>11</v>
      </c>
      <c r="B30" s="12"/>
      <c r="C30" s="6"/>
      <c r="D30" s="12"/>
      <c r="E30" s="13"/>
      <c r="F30" s="12"/>
      <c r="G30" s="13"/>
      <c r="H30" s="12"/>
      <c r="I30" s="13"/>
      <c r="J30" s="12"/>
      <c r="K30" s="13"/>
      <c r="L30" s="12"/>
      <c r="M30" s="13"/>
      <c r="N30" s="12"/>
      <c r="O30" s="13"/>
      <c r="P30" s="12"/>
      <c r="R30" s="12"/>
      <c r="S30" s="6"/>
      <c r="T30" s="6"/>
    </row>
    <row r="31" spans="1:20" s="5" customFormat="1" ht="12.75" customHeight="1">
      <c r="A31" s="10" t="s">
        <v>12</v>
      </c>
      <c r="B31" s="12">
        <v>954</v>
      </c>
      <c r="C31" s="13">
        <f>SUM(D31-B31)/(B31)</f>
        <v>0.13522012578616352</v>
      </c>
      <c r="D31" s="12">
        <v>1083</v>
      </c>
      <c r="E31" s="13">
        <f>SUM(F31-D31)/(D31)</f>
        <v>0.09325946445060018</v>
      </c>
      <c r="F31" s="12">
        <v>1184</v>
      </c>
      <c r="G31" s="13">
        <f>SUM(H31-F31)/(F31)</f>
        <v>0.033783783783783786</v>
      </c>
      <c r="H31" s="12">
        <v>1224</v>
      </c>
      <c r="I31" s="13">
        <f>SUM(J31-H31)/(H31)</f>
        <v>0.12745098039215685</v>
      </c>
      <c r="J31" s="12">
        <v>1380</v>
      </c>
      <c r="K31" s="13">
        <f>SUM(L31-J31)/(J31)</f>
        <v>0.07536231884057971</v>
      </c>
      <c r="L31" s="12">
        <v>1484</v>
      </c>
      <c r="M31" s="13">
        <f>SUM(N31-L31)/(L31)</f>
        <v>0.16442048517520216</v>
      </c>
      <c r="N31" s="12">
        <v>1728</v>
      </c>
      <c r="O31" s="13">
        <f>SUM(P31-N31)/(N31)</f>
        <v>0.08275462962962964</v>
      </c>
      <c r="P31" s="12">
        <v>1871</v>
      </c>
      <c r="Q31" s="13">
        <f>SUM(R31-P31)/(P31)</f>
        <v>0.04703367183324426</v>
      </c>
      <c r="R31" s="12">
        <v>1959</v>
      </c>
      <c r="S31" s="13">
        <f>SUM(T31-R31)/(R31)</f>
        <v>0.10719754977029096</v>
      </c>
      <c r="T31" s="6">
        <v>2169</v>
      </c>
    </row>
    <row r="32" spans="1:20" s="5" customFormat="1" ht="12.75" customHeight="1">
      <c r="A32" s="10" t="s">
        <v>13</v>
      </c>
      <c r="B32" s="12">
        <v>1109</v>
      </c>
      <c r="C32" s="13">
        <f>SUM(D32-B32)/(B32)</f>
        <v>0.11722272317403065</v>
      </c>
      <c r="D32" s="12">
        <v>1239</v>
      </c>
      <c r="E32" s="13">
        <f>SUM(F32-D32)/(D32)</f>
        <v>0.06860371267150928</v>
      </c>
      <c r="F32" s="12">
        <v>1324</v>
      </c>
      <c r="G32" s="13">
        <f>SUM(H32-F32)/(F32)</f>
        <v>0.10498489425981873</v>
      </c>
      <c r="H32" s="12">
        <v>1463</v>
      </c>
      <c r="I32" s="13">
        <f>SUM(J32-H32)/(H32)</f>
        <v>0.11004784688995216</v>
      </c>
      <c r="J32" s="12">
        <v>1624</v>
      </c>
      <c r="K32" s="13">
        <f>SUM(L32-J32)/(J32)</f>
        <v>0.09421182266009852</v>
      </c>
      <c r="L32" s="12">
        <v>1777</v>
      </c>
      <c r="M32" s="13">
        <f>SUM(N32-L32)/(L32)</f>
        <v>0.13674732695554306</v>
      </c>
      <c r="N32" s="12">
        <v>2020</v>
      </c>
      <c r="O32" s="13">
        <f>SUM(P32-N32)/(N32)</f>
        <v>0.0896039603960396</v>
      </c>
      <c r="P32" s="12">
        <v>2201</v>
      </c>
      <c r="Q32" s="13">
        <f>SUM(R32-P32)/(P32)</f>
        <v>0.06815084052703317</v>
      </c>
      <c r="R32" s="12">
        <v>2351</v>
      </c>
      <c r="S32" s="13">
        <f>SUM(T32-R32)/(R32)</f>
        <v>0.07996597192683964</v>
      </c>
      <c r="T32" s="6">
        <v>2539</v>
      </c>
    </row>
    <row r="33" spans="1:20" s="5" customFormat="1" ht="10.5" customHeight="1">
      <c r="A33" s="6"/>
      <c r="B33" s="12"/>
      <c r="C33" s="6"/>
      <c r="D33" s="12"/>
      <c r="E33" s="6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R33" s="12"/>
      <c r="S33" s="6"/>
      <c r="T33" s="6"/>
    </row>
    <row r="34" spans="1:20" s="5" customFormat="1" ht="12.75" customHeight="1">
      <c r="A34" s="10" t="s">
        <v>14</v>
      </c>
      <c r="B34" s="12"/>
      <c r="C34" s="6"/>
      <c r="D34" s="12"/>
      <c r="E34" s="6"/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R34" s="12"/>
      <c r="S34" s="6"/>
      <c r="T34" s="6"/>
    </row>
    <row r="35" spans="1:20" s="5" customFormat="1" ht="12.75" customHeight="1">
      <c r="A35" s="10" t="s">
        <v>15</v>
      </c>
      <c r="B35" s="12">
        <v>3663</v>
      </c>
      <c r="C35" s="13">
        <f>SUM(D35-B35)/(B35)</f>
        <v>0.09391209391209392</v>
      </c>
      <c r="D35" s="12">
        <v>4007</v>
      </c>
      <c r="E35" s="13">
        <f>SUM(F35-D35)/(D35)</f>
        <v>0.09708010980783628</v>
      </c>
      <c r="F35" s="12">
        <v>4396</v>
      </c>
      <c r="G35" s="13">
        <f>SUM(H35-F35)/(F35)</f>
        <v>0.11965423111919928</v>
      </c>
      <c r="H35" s="12">
        <v>4922</v>
      </c>
      <c r="I35" s="13">
        <f>SUM(J35-H35)/(H35)</f>
        <v>0.07151564404713531</v>
      </c>
      <c r="J35" s="12">
        <v>5274</v>
      </c>
      <c r="K35" s="13">
        <f>SUM(L35-J35)/(J35)</f>
        <v>0.09745923397800531</v>
      </c>
      <c r="L35" s="12">
        <v>5788</v>
      </c>
      <c r="M35" s="13">
        <f>SUM(N35-L35)/(L35)</f>
        <v>0.08033863165169315</v>
      </c>
      <c r="N35" s="12">
        <v>6253</v>
      </c>
      <c r="O35" s="13">
        <f>SUM(P35-N35)/(N35)</f>
        <v>0.04861666400127938</v>
      </c>
      <c r="P35" s="12">
        <v>6557</v>
      </c>
      <c r="Q35" s="13">
        <f>SUM(R35-P35)/(P35)</f>
        <v>0.07838950739667531</v>
      </c>
      <c r="R35" s="12">
        <v>7071</v>
      </c>
      <c r="S35" s="13">
        <f>SUM(T35-R35)/(R35)</f>
        <v>0.0782067600056569</v>
      </c>
      <c r="T35" s="6">
        <v>7624</v>
      </c>
    </row>
    <row r="36" spans="1:20" s="5" customFormat="1" ht="12.75" customHeight="1">
      <c r="A36" s="10" t="s">
        <v>16</v>
      </c>
      <c r="B36" s="12">
        <v>8870</v>
      </c>
      <c r="C36" s="13">
        <f>SUM(D36-B36)/(B36)</f>
        <v>0.026381059751972944</v>
      </c>
      <c r="D36" s="12">
        <v>9104</v>
      </c>
      <c r="E36" s="13">
        <f>SUM(F36-D36)/(D36)</f>
        <v>0.04031195079086116</v>
      </c>
      <c r="F36" s="12">
        <v>9471</v>
      </c>
      <c r="G36" s="13">
        <f>SUM(H36-F36)/(F36)</f>
        <v>0.029563932002956393</v>
      </c>
      <c r="H36" s="12">
        <v>9751</v>
      </c>
      <c r="I36" s="13">
        <f>SUM(J36-H36)/(H36)</f>
        <v>0.027689467746897754</v>
      </c>
      <c r="J36" s="12">
        <v>10021</v>
      </c>
      <c r="K36" s="13">
        <f>SUM(L36-J36)/(J36)</f>
        <v>0.03123440774373815</v>
      </c>
      <c r="L36" s="12">
        <v>10334</v>
      </c>
      <c r="M36" s="13">
        <f>SUM(N36-L36)/(L36)</f>
        <v>0.03261079930327076</v>
      </c>
      <c r="N36" s="12">
        <v>10671</v>
      </c>
      <c r="O36" s="13">
        <f>SUM(P36-N36)/(N36)</f>
        <v>0.0187423859057258</v>
      </c>
      <c r="P36" s="12">
        <v>10871</v>
      </c>
      <c r="Q36" s="13">
        <f>SUM(R36-P36)/(P36)</f>
        <v>0.024192806549535463</v>
      </c>
      <c r="R36" s="12">
        <v>11134</v>
      </c>
      <c r="S36" s="13">
        <f>SUM(T36-R36)/(R36)</f>
        <v>0.03134542841746003</v>
      </c>
      <c r="T36" s="6">
        <v>11483</v>
      </c>
    </row>
    <row r="37" spans="1:20" s="5" customFormat="1" ht="10.5" customHeight="1">
      <c r="A37" s="6"/>
      <c r="B37" s="12"/>
      <c r="C37" s="6"/>
      <c r="D37" s="12"/>
      <c r="E37" s="6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R37" s="12"/>
      <c r="S37" s="6"/>
      <c r="T37" s="6"/>
    </row>
    <row r="38" spans="1:20" s="5" customFormat="1" ht="12.75" customHeight="1">
      <c r="A38" s="6" t="s">
        <v>17</v>
      </c>
      <c r="B38" s="12"/>
      <c r="C38" s="6"/>
      <c r="D38" s="12"/>
      <c r="E38" s="6"/>
      <c r="F38" s="12">
        <v>456</v>
      </c>
      <c r="G38" s="13">
        <f>SUM(H38-F38)/(F38)</f>
        <v>0.5942982456140351</v>
      </c>
      <c r="H38" s="12">
        <v>727</v>
      </c>
      <c r="I38" s="13">
        <f>SUM(J38-H38)/(H38)</f>
        <v>0.29160935350756534</v>
      </c>
      <c r="J38" s="12">
        <v>939</v>
      </c>
      <c r="K38" s="13">
        <f>SUM(L38-J38)/(J38)</f>
        <v>0.27582534611288606</v>
      </c>
      <c r="L38" s="12">
        <v>1198</v>
      </c>
      <c r="M38" s="13">
        <f>SUM(N38-L38)/(L38)</f>
        <v>0.15859766277128548</v>
      </c>
      <c r="N38" s="12">
        <v>1388</v>
      </c>
      <c r="O38" s="13">
        <f>SUM(P38-N38)/(N38)</f>
        <v>0.12968299711815562</v>
      </c>
      <c r="P38" s="12">
        <v>1568</v>
      </c>
      <c r="Q38" s="13">
        <f>SUM(R38-P38)/(P38)</f>
        <v>0.09375</v>
      </c>
      <c r="R38" s="12">
        <v>1715</v>
      </c>
      <c r="S38" s="13">
        <f>SUM(T38-R38)/(R38)</f>
        <v>0.119533527696793</v>
      </c>
      <c r="T38" s="6">
        <v>1920</v>
      </c>
    </row>
    <row r="39" spans="1:20" s="5" customFormat="1" ht="10.5" customHeight="1">
      <c r="A39" s="6"/>
      <c r="B39" s="12"/>
      <c r="C39" s="6"/>
      <c r="D39" s="12"/>
      <c r="E39" s="6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R39" s="12"/>
      <c r="S39" s="6"/>
      <c r="T39" s="6"/>
    </row>
    <row r="40" spans="1:20" s="5" customFormat="1" ht="12.75" customHeight="1">
      <c r="A40" s="10" t="s">
        <v>18</v>
      </c>
      <c r="B40" s="12">
        <v>2548</v>
      </c>
      <c r="C40" s="13">
        <f>SUM(D40-B40)/(B40)</f>
        <v>0.08241758241758242</v>
      </c>
      <c r="D40" s="12">
        <v>2758</v>
      </c>
      <c r="E40" s="13">
        <f>SUM(F40-D40)/(D40)</f>
        <v>0.0678027556200145</v>
      </c>
      <c r="F40" s="12">
        <v>2945</v>
      </c>
      <c r="G40" s="13">
        <f>SUM(H40-F40)/(F40)</f>
        <v>0.08081494057724957</v>
      </c>
      <c r="H40" s="12">
        <v>3183</v>
      </c>
      <c r="I40" s="13">
        <f>SUM(J40-H40)/(H40)</f>
        <v>0.051523719761231546</v>
      </c>
      <c r="J40" s="12">
        <v>3347</v>
      </c>
      <c r="K40" s="13">
        <f>SUM(L40-J40)/(J40)</f>
        <v>0.0672243800418285</v>
      </c>
      <c r="L40" s="12">
        <v>3572</v>
      </c>
      <c r="M40" s="13">
        <f>SUM(N40-L40)/(L40)</f>
        <v>-0.006159014557670772</v>
      </c>
      <c r="N40" s="12">
        <v>3550</v>
      </c>
      <c r="O40" s="13">
        <f>SUM(P40-N40)/(N40)</f>
        <v>0.02619718309859155</v>
      </c>
      <c r="P40" s="12">
        <v>3643</v>
      </c>
      <c r="Q40" s="13">
        <f>SUM(R40-P40)/(P40)</f>
        <v>0.06450727422454021</v>
      </c>
      <c r="R40" s="12">
        <v>3878</v>
      </c>
      <c r="S40" s="13">
        <f>SUM(T40-R40)/(R40)</f>
        <v>0.03429602888086643</v>
      </c>
      <c r="T40" s="6">
        <v>4011</v>
      </c>
    </row>
    <row r="41" spans="1:20" s="5" customFormat="1" ht="10.5" customHeight="1">
      <c r="A41" s="6"/>
      <c r="B41" s="12"/>
      <c r="C41" s="6"/>
      <c r="D41" s="12"/>
      <c r="E41" s="6"/>
      <c r="F41" s="12"/>
      <c r="G41" s="13"/>
      <c r="H41" s="12"/>
      <c r="I41" s="13"/>
      <c r="J41" s="12"/>
      <c r="K41" s="13"/>
      <c r="L41" s="12"/>
      <c r="M41" s="13"/>
      <c r="N41" s="12"/>
      <c r="O41" s="13"/>
      <c r="P41" s="12"/>
      <c r="R41" s="12"/>
      <c r="S41" s="6"/>
      <c r="T41" s="6"/>
    </row>
    <row r="42" spans="1:20" s="5" customFormat="1" ht="12.75" customHeight="1">
      <c r="A42" s="10" t="s">
        <v>19</v>
      </c>
      <c r="B42" s="12"/>
      <c r="C42" s="6"/>
      <c r="D42" s="12"/>
      <c r="E42" s="6"/>
      <c r="F42" s="12"/>
      <c r="G42" s="13"/>
      <c r="H42" s="12"/>
      <c r="I42" s="13"/>
      <c r="J42" s="12"/>
      <c r="K42" s="13"/>
      <c r="L42" s="12"/>
      <c r="M42" s="13"/>
      <c r="N42" s="12"/>
      <c r="O42" s="13"/>
      <c r="P42" s="12"/>
      <c r="R42" s="12"/>
      <c r="S42" s="6"/>
      <c r="T42" s="6"/>
    </row>
    <row r="43" spans="1:20" s="5" customFormat="1" ht="12.75" customHeight="1">
      <c r="A43" s="10" t="s">
        <v>20</v>
      </c>
      <c r="B43" s="12">
        <v>2561</v>
      </c>
      <c r="C43" s="13">
        <f>SUM(D43-B43)/(B43)</f>
        <v>0.023818820773135494</v>
      </c>
      <c r="D43" s="12">
        <v>2622</v>
      </c>
      <c r="E43" s="13">
        <f>SUM(F43-D43)/(D43)</f>
        <v>0.02479023646071701</v>
      </c>
      <c r="F43" s="12">
        <v>2687</v>
      </c>
      <c r="G43" s="13">
        <f>SUM(H43-F43)/(F43)</f>
        <v>0.0472646073688128</v>
      </c>
      <c r="H43" s="12">
        <v>2814</v>
      </c>
      <c r="I43" s="13">
        <f>SUM(J43-H43)/(H43)</f>
        <v>0.03375977256574272</v>
      </c>
      <c r="J43" s="12">
        <v>2909</v>
      </c>
      <c r="K43" s="13">
        <f>SUM(L43-J43)/(J43)</f>
        <v>0.023719491234101067</v>
      </c>
      <c r="L43" s="12">
        <v>2978</v>
      </c>
      <c r="M43" s="13">
        <f>SUM(N43-L43)/(L43)</f>
        <v>0.03928811282740094</v>
      </c>
      <c r="N43" s="12">
        <v>3095</v>
      </c>
      <c r="O43" s="13">
        <f>SUM(P43-N43)/(N43)</f>
        <v>0.039095315024232635</v>
      </c>
      <c r="P43" s="12">
        <v>3216</v>
      </c>
      <c r="Q43" s="13">
        <f>SUM(R43-P43)/(P43)</f>
        <v>0.006840796019900498</v>
      </c>
      <c r="R43" s="12">
        <v>3238</v>
      </c>
      <c r="S43" s="13">
        <f>SUM(T43-R43)/(R43)</f>
        <v>0.03860407659048796</v>
      </c>
      <c r="T43" s="6">
        <v>3363</v>
      </c>
    </row>
    <row r="44" spans="1:20" s="5" customFormat="1" ht="12.75" customHeight="1">
      <c r="A44" s="10" t="s">
        <v>21</v>
      </c>
      <c r="B44" s="12">
        <v>319</v>
      </c>
      <c r="C44" s="13">
        <f>SUM(D44-B44)/(B44)</f>
        <v>0.109717868338558</v>
      </c>
      <c r="D44" s="12">
        <v>354</v>
      </c>
      <c r="E44" s="13">
        <f>SUM(F44-D44)/(D44)</f>
        <v>-0.011299435028248588</v>
      </c>
      <c r="F44" s="12">
        <v>350</v>
      </c>
      <c r="G44" s="13">
        <f>SUM(H44-F44)/(F44)</f>
        <v>0.09428571428571429</v>
      </c>
      <c r="H44" s="12">
        <v>383</v>
      </c>
      <c r="I44" s="13">
        <f>SUM(J44-H44)/(H44)</f>
        <v>0.015665796344647518</v>
      </c>
      <c r="J44" s="12">
        <v>389</v>
      </c>
      <c r="K44" s="13">
        <f>SUM(L44-J44)/(J44)</f>
        <v>-0.02570694087403599</v>
      </c>
      <c r="L44" s="12">
        <v>379</v>
      </c>
      <c r="M44" s="13">
        <f>SUM(N44-L44)/(L44)</f>
        <v>0.06860158311345646</v>
      </c>
      <c r="N44" s="12">
        <v>405</v>
      </c>
      <c r="O44" s="13">
        <f>SUM(P44-N44)/(N44)</f>
        <v>0.01728395061728395</v>
      </c>
      <c r="P44" s="12">
        <v>412</v>
      </c>
      <c r="Q44" s="13">
        <f>SUM(R44-P44)/(P44)</f>
        <v>0.009708737864077669</v>
      </c>
      <c r="R44" s="12">
        <v>416</v>
      </c>
      <c r="S44" s="13">
        <f>SUM(T44-R44)/(R44)</f>
        <v>0.06009615384615385</v>
      </c>
      <c r="T44" s="6">
        <v>441</v>
      </c>
    </row>
    <row r="45" spans="1:20" s="5" customFormat="1" ht="10.5" customHeight="1">
      <c r="A45" s="6"/>
      <c r="B45" s="12"/>
      <c r="C45" s="6"/>
      <c r="D45" s="12"/>
      <c r="E45" s="6"/>
      <c r="F45" s="12"/>
      <c r="G45" s="13"/>
      <c r="H45" s="12"/>
      <c r="I45" s="13"/>
      <c r="J45" s="12"/>
      <c r="K45" s="13"/>
      <c r="L45" s="12"/>
      <c r="M45" s="13"/>
      <c r="N45" s="12"/>
      <c r="O45" s="13"/>
      <c r="P45" s="12"/>
      <c r="R45" s="12"/>
      <c r="S45" s="6"/>
      <c r="T45" s="6"/>
    </row>
    <row r="46" spans="1:20" s="5" customFormat="1" ht="12.75" customHeight="1">
      <c r="A46" s="10" t="s">
        <v>22</v>
      </c>
      <c r="B46" s="12"/>
      <c r="C46" s="6"/>
      <c r="D46" s="12"/>
      <c r="E46" s="6"/>
      <c r="F46" s="12"/>
      <c r="G46" s="13"/>
      <c r="H46" s="12"/>
      <c r="I46" s="13"/>
      <c r="J46" s="12"/>
      <c r="K46" s="13"/>
      <c r="L46" s="12"/>
      <c r="M46" s="13"/>
      <c r="N46" s="12"/>
      <c r="O46" s="13"/>
      <c r="P46" s="12"/>
      <c r="R46" s="12"/>
      <c r="S46" s="6"/>
      <c r="T46" s="6"/>
    </row>
    <row r="47" spans="1:20" s="5" customFormat="1" ht="12.75" customHeight="1">
      <c r="A47" s="10" t="s">
        <v>20</v>
      </c>
      <c r="B47" s="12">
        <v>1055</v>
      </c>
      <c r="C47" s="13">
        <f>SUM(D47-B47)/(B47)</f>
        <v>0.025592417061611375</v>
      </c>
      <c r="D47" s="12">
        <v>1082</v>
      </c>
      <c r="E47" s="13">
        <f>SUM(F47-D47)/(D47)</f>
        <v>0.0036968576709796672</v>
      </c>
      <c r="F47" s="12">
        <v>1086</v>
      </c>
      <c r="G47" s="13">
        <f>SUM(H47-F47)/(F47)</f>
        <v>0.014732965009208104</v>
      </c>
      <c r="H47" s="12">
        <v>1102</v>
      </c>
      <c r="I47" s="13">
        <f>SUM(J47-H47)/(H47)</f>
        <v>0.039927404718693285</v>
      </c>
      <c r="J47" s="12">
        <v>1146</v>
      </c>
      <c r="K47" s="13">
        <f>SUM(L47-J47)/(J47)</f>
        <v>0.013089005235602094</v>
      </c>
      <c r="L47" s="12">
        <v>1161</v>
      </c>
      <c r="M47" s="13">
        <f>SUM(N47-L47)/(L47)</f>
        <v>0.02756244616709733</v>
      </c>
      <c r="N47" s="12">
        <v>1193</v>
      </c>
      <c r="O47" s="13">
        <f>SUM(P47-N47)/(N47)</f>
        <v>-0.054484492875104776</v>
      </c>
      <c r="P47" s="12">
        <v>1128</v>
      </c>
      <c r="Q47" s="13">
        <f>SUM(R47-P47)/(P47)</f>
        <v>0.07535460992907801</v>
      </c>
      <c r="R47" s="12">
        <v>1213</v>
      </c>
      <c r="S47" s="13">
        <f>SUM(T47-R47)/(R47)</f>
        <v>0.00741962077493817</v>
      </c>
      <c r="T47" s="6">
        <v>1222</v>
      </c>
    </row>
    <row r="48" spans="1:20" s="5" customFormat="1" ht="10.5" customHeight="1">
      <c r="A48" s="6"/>
      <c r="B48" s="12"/>
      <c r="C48" s="6"/>
      <c r="D48" s="12"/>
      <c r="E48" s="6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R48" s="12"/>
      <c r="S48" s="6"/>
      <c r="T48" s="6"/>
    </row>
    <row r="49" spans="1:20" s="5" customFormat="1" ht="12.75" customHeight="1">
      <c r="A49" s="10" t="s">
        <v>23</v>
      </c>
      <c r="B49" s="12"/>
      <c r="C49" s="6"/>
      <c r="D49" s="12"/>
      <c r="E49" s="6"/>
      <c r="F49" s="12"/>
      <c r="G49" s="13"/>
      <c r="H49" s="12"/>
      <c r="I49" s="13"/>
      <c r="J49" s="12"/>
      <c r="K49" s="13"/>
      <c r="L49" s="12"/>
      <c r="M49" s="13"/>
      <c r="N49" s="12"/>
      <c r="O49" s="13"/>
      <c r="P49" s="12"/>
      <c r="R49" s="12"/>
      <c r="S49" s="6"/>
      <c r="T49" s="6"/>
    </row>
    <row r="50" spans="1:20" s="5" customFormat="1" ht="12.75" customHeight="1">
      <c r="A50" s="10" t="s">
        <v>24</v>
      </c>
      <c r="B50" s="12">
        <v>2700</v>
      </c>
      <c r="C50" s="13">
        <f>SUM(D50-B50)/(B50)</f>
        <v>0.10037037037037037</v>
      </c>
      <c r="D50" s="12">
        <v>2971</v>
      </c>
      <c r="E50" s="13">
        <f>SUM(F50-D50)/(D50)</f>
        <v>0.08919555705149781</v>
      </c>
      <c r="F50" s="12">
        <v>3236</v>
      </c>
      <c r="G50" s="13">
        <f>SUM(H50-F50)/(F50)</f>
        <v>0.09826946847960445</v>
      </c>
      <c r="H50" s="12">
        <v>3554</v>
      </c>
      <c r="I50" s="13">
        <f>SUM(J50-H50)/(H50)</f>
        <v>0.08666291502532358</v>
      </c>
      <c r="J50" s="12">
        <v>3862</v>
      </c>
      <c r="K50" s="13">
        <f>SUM(L50-J50)/(J50)</f>
        <v>0.09632314862765406</v>
      </c>
      <c r="L50" s="12">
        <v>4234</v>
      </c>
      <c r="M50" s="13">
        <f>SUM(N50-L50)/(L50)</f>
        <v>0.09163911195087387</v>
      </c>
      <c r="N50" s="12">
        <v>4622</v>
      </c>
      <c r="O50" s="13">
        <f>SUM(P50-N50)/(N50)</f>
        <v>0.07680657723929035</v>
      </c>
      <c r="P50" s="12">
        <v>4977</v>
      </c>
      <c r="Q50" s="13">
        <f>SUM(R50-P50)/(P50)</f>
        <v>0.05565601768133414</v>
      </c>
      <c r="R50" s="12">
        <v>5254</v>
      </c>
      <c r="S50" s="13">
        <f>SUM(T50-R50)/(R50)</f>
        <v>0.0599543205177008</v>
      </c>
      <c r="T50" s="6">
        <v>5569</v>
      </c>
    </row>
    <row r="51" spans="1:20" s="5" customFormat="1" ht="12.75" customHeight="1">
      <c r="A51" s="10" t="s">
        <v>25</v>
      </c>
      <c r="B51" s="12">
        <v>652</v>
      </c>
      <c r="C51" s="13">
        <f>SUM(D51-B51)/(B51)</f>
        <v>0.16104294478527606</v>
      </c>
      <c r="D51" s="12">
        <v>757</v>
      </c>
      <c r="E51" s="13">
        <f>SUM(F51-D51)/(D51)</f>
        <v>-0.005284015852047556</v>
      </c>
      <c r="F51" s="12">
        <v>753</v>
      </c>
      <c r="G51" s="13">
        <f>SUM(H51-F51)/(F51)</f>
        <v>0.0703851261620186</v>
      </c>
      <c r="H51" s="12">
        <v>806</v>
      </c>
      <c r="I51" s="13">
        <f>SUM(J51-H51)/(H51)</f>
        <v>-0.00620347394540943</v>
      </c>
      <c r="J51" s="12">
        <v>801</v>
      </c>
      <c r="K51" s="13">
        <f>SUM(L51-J51)/(J51)</f>
        <v>0.052434456928838954</v>
      </c>
      <c r="L51" s="12">
        <v>843</v>
      </c>
      <c r="M51" s="13">
        <f>SUM(N51-L51)/(L51)</f>
        <v>0.13404507710557534</v>
      </c>
      <c r="N51" s="12">
        <v>956</v>
      </c>
      <c r="O51" s="13">
        <f>SUM(P51-N51)/(N51)</f>
        <v>0.10251046025104603</v>
      </c>
      <c r="P51" s="12">
        <v>1054</v>
      </c>
      <c r="Q51" s="13">
        <f>SUM(R51-P51)/(P51)</f>
        <v>0.11290322580645161</v>
      </c>
      <c r="R51" s="12">
        <v>1173</v>
      </c>
      <c r="S51" s="13">
        <f>SUM(T51-R51)/(R51)</f>
        <v>0.06990622335890878</v>
      </c>
      <c r="T51" s="6">
        <v>1255</v>
      </c>
    </row>
    <row r="52" spans="1:20" s="5" customFormat="1" ht="10.5" customHeight="1">
      <c r="A52" s="10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R52" s="12"/>
      <c r="S52" s="6"/>
      <c r="T52" s="6"/>
    </row>
    <row r="53" spans="1:20" s="5" customFormat="1" ht="12.75" customHeight="1">
      <c r="A53" s="10" t="s">
        <v>44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>
        <v>305</v>
      </c>
      <c r="M53" s="13">
        <f>SUM(N53-L53)/(L53)</f>
        <v>0.3180327868852459</v>
      </c>
      <c r="N53" s="12">
        <v>402</v>
      </c>
      <c r="O53" s="13">
        <f>SUM(P53-N53)/(N53)</f>
        <v>0.17661691542288557</v>
      </c>
      <c r="P53" s="12">
        <v>473</v>
      </c>
      <c r="Q53" s="13">
        <f>SUM(R53-P53)/(P53)</f>
        <v>0.18604651162790697</v>
      </c>
      <c r="R53" s="12">
        <v>561</v>
      </c>
      <c r="S53" s="13">
        <f>SUM(T53-R53)/(R53)</f>
        <v>0.25133689839572193</v>
      </c>
      <c r="T53" s="6">
        <v>702</v>
      </c>
    </row>
    <row r="54" spans="1:20" s="5" customFormat="1" ht="12.75" customHeight="1">
      <c r="A54" s="10"/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  <c r="O54" s="13"/>
      <c r="P54" s="12"/>
      <c r="R54" s="12"/>
      <c r="S54" s="6"/>
      <c r="T54" s="6"/>
    </row>
    <row r="55" spans="1:20" s="5" customFormat="1" ht="12.75" customHeight="1">
      <c r="A55" s="14" t="s">
        <v>43</v>
      </c>
      <c r="B55" s="12"/>
      <c r="C55" s="13"/>
      <c r="D55" s="12">
        <v>17</v>
      </c>
      <c r="E55" s="13">
        <f>SUM(F55-D55)/(D55)</f>
        <v>2.9411764705882355</v>
      </c>
      <c r="F55" s="12">
        <v>67</v>
      </c>
      <c r="G55" s="13">
        <f>SUM(H55-F55)/(F55)</f>
        <v>0.07462686567164178</v>
      </c>
      <c r="H55" s="12">
        <v>72</v>
      </c>
      <c r="I55" s="13">
        <f>SUM(J55-H55)/(H55)</f>
        <v>-0.09722222222222222</v>
      </c>
      <c r="J55" s="12">
        <v>65</v>
      </c>
      <c r="K55" s="13">
        <f>SUM(L55-J55)/(J55)</f>
        <v>0.27692307692307694</v>
      </c>
      <c r="L55" s="12">
        <v>83</v>
      </c>
      <c r="M55" s="13">
        <f>SUM(N55-L55)/(L55)</f>
        <v>0</v>
      </c>
      <c r="N55" s="12">
        <v>83</v>
      </c>
      <c r="O55" s="13"/>
      <c r="P55" s="12"/>
      <c r="R55" s="12"/>
      <c r="S55" s="6"/>
      <c r="T55" s="6"/>
    </row>
    <row r="56" spans="1:20" s="5" customFormat="1" ht="10.5" customHeight="1">
      <c r="A56" s="6"/>
      <c r="B56" s="12"/>
      <c r="C56" s="6"/>
      <c r="D56" s="12"/>
      <c r="E56" s="6"/>
      <c r="F56" s="12"/>
      <c r="G56" s="13"/>
      <c r="H56" s="12"/>
      <c r="I56" s="13"/>
      <c r="J56" s="12"/>
      <c r="K56" s="13"/>
      <c r="L56" s="12"/>
      <c r="M56" s="13"/>
      <c r="N56" s="12"/>
      <c r="O56" s="13"/>
      <c r="P56" s="12"/>
      <c r="R56" s="12"/>
      <c r="S56" s="6"/>
      <c r="T56" s="6"/>
    </row>
    <row r="57" spans="1:20" s="5" customFormat="1" ht="12.75" customHeight="1">
      <c r="A57" s="10" t="s">
        <v>26</v>
      </c>
      <c r="B57" s="12"/>
      <c r="C57" s="6"/>
      <c r="D57" s="12"/>
      <c r="E57" s="6"/>
      <c r="F57" s="12"/>
      <c r="G57" s="13"/>
      <c r="H57" s="12"/>
      <c r="I57" s="13"/>
      <c r="J57" s="12"/>
      <c r="K57" s="13"/>
      <c r="L57" s="12"/>
      <c r="M57" s="13"/>
      <c r="N57" s="12"/>
      <c r="O57" s="13"/>
      <c r="P57" s="12"/>
      <c r="R57" s="12"/>
      <c r="S57" s="6"/>
      <c r="T57" s="6"/>
    </row>
    <row r="58" spans="1:20" s="5" customFormat="1" ht="12.75" customHeight="1">
      <c r="A58" s="10" t="s">
        <v>27</v>
      </c>
      <c r="B58" s="12">
        <v>501</v>
      </c>
      <c r="C58" s="13">
        <f>SUM(D58-B58)/(B58)</f>
        <v>-0.00998003992015968</v>
      </c>
      <c r="D58" s="12">
        <v>496</v>
      </c>
      <c r="E58" s="13">
        <f>SUM(F58-D58)/(D58)</f>
        <v>0.07459677419354839</v>
      </c>
      <c r="F58" s="12">
        <v>533</v>
      </c>
      <c r="G58" s="13">
        <f>SUM(H58-F58)/(F58)</f>
        <v>0.05065666041275797</v>
      </c>
      <c r="H58" s="12">
        <v>560</v>
      </c>
      <c r="I58" s="13">
        <f>SUM(J58-H58)/(H58)</f>
        <v>0.023214285714285715</v>
      </c>
      <c r="J58" s="12">
        <v>573</v>
      </c>
      <c r="K58" s="13">
        <f>SUM(L58-J58)/(J58)</f>
        <v>0.04537521815008726</v>
      </c>
      <c r="L58" s="12">
        <v>599</v>
      </c>
      <c r="M58" s="13">
        <f>SUM(N58-L58)/(L58)</f>
        <v>0.041736227045075125</v>
      </c>
      <c r="N58" s="12">
        <v>624</v>
      </c>
      <c r="O58" s="13">
        <f>SUM(P58-N58)/(N58)</f>
        <v>0.003205128205128205</v>
      </c>
      <c r="P58" s="12">
        <v>626</v>
      </c>
      <c r="Q58" s="13">
        <f>SUM(R58-P58)/(P58)</f>
        <v>0.009584664536741214</v>
      </c>
      <c r="R58" s="12">
        <v>632</v>
      </c>
      <c r="S58" s="13">
        <f>SUM(T58-R58)/(R58)</f>
        <v>0.03322784810126582</v>
      </c>
      <c r="T58" s="6">
        <v>653</v>
      </c>
    </row>
    <row r="59" spans="1:20" s="5" customFormat="1" ht="12.75" customHeight="1">
      <c r="A59" s="10" t="s">
        <v>28</v>
      </c>
      <c r="B59" s="12">
        <v>303</v>
      </c>
      <c r="C59" s="13">
        <f>SUM(D59-B59)/(B59)</f>
        <v>0.0429042904290429</v>
      </c>
      <c r="D59" s="12">
        <v>316</v>
      </c>
      <c r="E59" s="13">
        <f>SUM(F59-D59)/(D59)</f>
        <v>0.18037974683544303</v>
      </c>
      <c r="F59" s="12">
        <v>373</v>
      </c>
      <c r="G59" s="13">
        <f>SUM(H59-F59)/(F59)</f>
        <v>0.013404825737265416</v>
      </c>
      <c r="H59" s="12">
        <v>378</v>
      </c>
      <c r="I59" s="13">
        <f>SUM(J59-H59)/(H59)</f>
        <v>0.09788359788359788</v>
      </c>
      <c r="J59" s="12">
        <v>415</v>
      </c>
      <c r="K59" s="13">
        <f>SUM(L59-J59)/(J59)</f>
        <v>-0.014457831325301205</v>
      </c>
      <c r="L59" s="12">
        <v>409</v>
      </c>
      <c r="M59" s="13">
        <f>SUM(N59-L59)/(L59)</f>
        <v>0.09046454767726161</v>
      </c>
      <c r="N59" s="12">
        <v>446</v>
      </c>
      <c r="O59" s="13">
        <f>SUM(P59-N59)/(N59)</f>
        <v>0.011210762331838564</v>
      </c>
      <c r="P59" s="12">
        <v>451</v>
      </c>
      <c r="Q59" s="13">
        <f>SUM(R59-P59)/(P59)</f>
        <v>0.082039911308204</v>
      </c>
      <c r="R59" s="12">
        <v>488</v>
      </c>
      <c r="S59" s="13">
        <f>SUM(T59-R59)/(R59)</f>
        <v>0.09631147540983606</v>
      </c>
      <c r="T59" s="6">
        <v>535</v>
      </c>
    </row>
    <row r="60" spans="1:20" s="5" customFormat="1" ht="10.5" customHeight="1">
      <c r="A60" s="6"/>
      <c r="B60" s="12"/>
      <c r="C60" s="6"/>
      <c r="D60" s="12"/>
      <c r="E60" s="6"/>
      <c r="F60" s="12"/>
      <c r="G60" s="13"/>
      <c r="H60" s="12"/>
      <c r="I60" s="13"/>
      <c r="J60" s="12"/>
      <c r="K60" s="13"/>
      <c r="L60" s="12"/>
      <c r="M60" s="13"/>
      <c r="N60" s="12"/>
      <c r="O60" s="13"/>
      <c r="P60" s="12"/>
      <c r="R60" s="12"/>
      <c r="S60" s="6"/>
      <c r="T60" s="6"/>
    </row>
    <row r="61" spans="1:20" s="5" customFormat="1" ht="12.75" customHeight="1">
      <c r="A61" s="10" t="s">
        <v>29</v>
      </c>
      <c r="B61" s="12"/>
      <c r="C61" s="6"/>
      <c r="D61" s="12"/>
      <c r="E61" s="6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12"/>
      <c r="R61" s="12"/>
      <c r="S61" s="6"/>
      <c r="T61" s="6"/>
    </row>
    <row r="62" spans="1:20" s="5" customFormat="1" ht="12.75" customHeight="1">
      <c r="A62" s="10" t="s">
        <v>30</v>
      </c>
      <c r="B62" s="12">
        <v>853</v>
      </c>
      <c r="C62" s="13">
        <f>SUM(D62-B62)/(B62)</f>
        <v>0.10550996483001172</v>
      </c>
      <c r="D62" s="12">
        <v>943</v>
      </c>
      <c r="E62" s="13">
        <f>SUM(F62-D62)/(D62)</f>
        <v>0.1261930010604454</v>
      </c>
      <c r="F62" s="12">
        <v>1062</v>
      </c>
      <c r="G62" s="13">
        <f>SUM(H62-F62)/(F62)</f>
        <v>0.1271186440677966</v>
      </c>
      <c r="H62" s="12">
        <v>1197</v>
      </c>
      <c r="I62" s="13">
        <f>SUM(J62-H62)/(H62)</f>
        <v>0.09523809523809523</v>
      </c>
      <c r="J62" s="12">
        <v>1311</v>
      </c>
      <c r="K62" s="13">
        <f>SUM(L62-J62)/(J62)</f>
        <v>0.08848207475209764</v>
      </c>
      <c r="L62" s="12">
        <v>1427</v>
      </c>
      <c r="M62" s="13">
        <f>SUM(N62-L62)/(L62)</f>
        <v>0.0861948142957253</v>
      </c>
      <c r="N62" s="12">
        <v>1550</v>
      </c>
      <c r="O62" s="13">
        <f>SUM(P62-N62)/(N62)</f>
        <v>0.043225806451612905</v>
      </c>
      <c r="P62" s="12">
        <v>1617</v>
      </c>
      <c r="Q62" s="13">
        <f>SUM(R62-P62)/(P62)</f>
        <v>0.09647495361781076</v>
      </c>
      <c r="R62" s="12">
        <v>1773</v>
      </c>
      <c r="S62" s="13">
        <f>SUM(T62-R62)/(R62)</f>
        <v>0.07219402143260012</v>
      </c>
      <c r="T62" s="6">
        <v>1901</v>
      </c>
    </row>
    <row r="63" spans="1:20" s="5" customFormat="1" ht="10.5" customHeight="1">
      <c r="A63" s="6"/>
      <c r="B63" s="12"/>
      <c r="C63" s="6"/>
      <c r="D63" s="12"/>
      <c r="E63" s="6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R63" s="12"/>
      <c r="S63" s="6"/>
      <c r="T63" s="6"/>
    </row>
    <row r="64" spans="1:20" s="5" customFormat="1" ht="12.75" customHeight="1">
      <c r="A64" s="10" t="s">
        <v>31</v>
      </c>
      <c r="B64" s="12"/>
      <c r="C64" s="6"/>
      <c r="D64" s="12"/>
      <c r="E64" s="6"/>
      <c r="F64" s="12"/>
      <c r="G64" s="13"/>
      <c r="H64" s="12"/>
      <c r="I64" s="13"/>
      <c r="J64" s="12"/>
      <c r="K64" s="13"/>
      <c r="L64" s="12"/>
      <c r="M64" s="13"/>
      <c r="N64" s="12"/>
      <c r="O64" s="13"/>
      <c r="P64" s="12"/>
      <c r="R64" s="12"/>
      <c r="S64" s="6"/>
      <c r="T64" s="6"/>
    </row>
    <row r="65" spans="1:20" s="5" customFormat="1" ht="12.75" customHeight="1">
      <c r="A65" s="10" t="s">
        <v>32</v>
      </c>
      <c r="B65" s="12">
        <v>2140</v>
      </c>
      <c r="C65" s="13">
        <f>SUM(D65-B65)/(B65)</f>
        <v>0.07663551401869159</v>
      </c>
      <c r="D65" s="12">
        <v>2304</v>
      </c>
      <c r="E65" s="13">
        <f>SUM(F65-D65)/(D65)</f>
        <v>0.08940972222222222</v>
      </c>
      <c r="F65" s="12">
        <v>2510</v>
      </c>
      <c r="G65" s="13">
        <f>SUM(H65-F65)/(F65)</f>
        <v>0.08087649402390439</v>
      </c>
      <c r="H65" s="12">
        <v>2713</v>
      </c>
      <c r="I65" s="13">
        <f>SUM(J65-H65)/(H65)</f>
        <v>0.0792480648728345</v>
      </c>
      <c r="J65" s="12">
        <v>2928</v>
      </c>
      <c r="K65" s="13">
        <f>SUM(L65-J65)/(J65)</f>
        <v>0.06796448087431695</v>
      </c>
      <c r="L65" s="12">
        <v>3127</v>
      </c>
      <c r="M65" s="13">
        <f>SUM(N65-L65)/(L65)</f>
        <v>0.07771026543012471</v>
      </c>
      <c r="N65" s="12">
        <v>3370</v>
      </c>
      <c r="O65" s="13">
        <f>SUM(P65-N65)/(N65)</f>
        <v>0.0486646884272997</v>
      </c>
      <c r="P65" s="12">
        <v>3534</v>
      </c>
      <c r="Q65" s="13">
        <f>SUM(R65-P65)/(P65)</f>
        <v>0.04867006225240521</v>
      </c>
      <c r="R65" s="12">
        <v>3706</v>
      </c>
      <c r="S65" s="13">
        <f>SUM(T65-R65)/(R65)</f>
        <v>0.03615758229897464</v>
      </c>
      <c r="T65" s="6">
        <v>3840</v>
      </c>
    </row>
    <row r="66" spans="1:20" s="5" customFormat="1" ht="12.75" customHeight="1">
      <c r="A66" s="10" t="s">
        <v>33</v>
      </c>
      <c r="B66" s="12">
        <v>1477</v>
      </c>
      <c r="C66" s="13">
        <f>SUM(D66-B66)/(B66)</f>
        <v>0.052132701421800945</v>
      </c>
      <c r="D66" s="12">
        <v>1554</v>
      </c>
      <c r="E66" s="13">
        <f>SUM(F66-D66)/(D66)</f>
        <v>0.07593307593307594</v>
      </c>
      <c r="F66" s="12">
        <v>1672</v>
      </c>
      <c r="G66" s="13">
        <f>SUM(H66-F66)/(F66)</f>
        <v>0.07236842105263158</v>
      </c>
      <c r="H66" s="12">
        <v>1793</v>
      </c>
      <c r="I66" s="13">
        <f>SUM(J66-H66)/(H66)</f>
        <v>0.0758505298382599</v>
      </c>
      <c r="J66" s="12">
        <v>1929</v>
      </c>
      <c r="K66" s="13">
        <f>SUM(L66-J66)/(J66)</f>
        <v>0.07153965785381027</v>
      </c>
      <c r="L66" s="12">
        <v>2067</v>
      </c>
      <c r="M66" s="13">
        <f>SUM(N66-L66)/(L66)</f>
        <v>0.05757135945815191</v>
      </c>
      <c r="N66" s="12">
        <v>2186</v>
      </c>
      <c r="O66" s="13">
        <f>SUM(P66-N66)/(N66)</f>
        <v>0.07090576395242452</v>
      </c>
      <c r="P66" s="12">
        <v>2341</v>
      </c>
      <c r="Q66" s="13">
        <f>SUM(R66-P66)/(P66)</f>
        <v>0.012387868432293891</v>
      </c>
      <c r="R66" s="12">
        <v>2370</v>
      </c>
      <c r="S66" s="13">
        <f>SUM(T66-R66)/(R66)</f>
        <v>0.05907172995780591</v>
      </c>
      <c r="T66" s="6">
        <v>2510</v>
      </c>
    </row>
    <row r="67" spans="1:20" s="5" customFormat="1" ht="10.5" customHeight="1">
      <c r="A67" s="6"/>
      <c r="B67" s="12"/>
      <c r="C67" s="6"/>
      <c r="D67" s="12"/>
      <c r="E67" s="6"/>
      <c r="F67" s="12"/>
      <c r="G67" s="13"/>
      <c r="H67" s="12"/>
      <c r="I67" s="13"/>
      <c r="J67" s="12"/>
      <c r="K67" s="13"/>
      <c r="L67" s="12"/>
      <c r="M67" s="13"/>
      <c r="N67" s="12"/>
      <c r="O67" s="13"/>
      <c r="P67" s="12"/>
      <c r="R67" s="12"/>
      <c r="S67" s="6"/>
      <c r="T67" s="6"/>
    </row>
    <row r="68" spans="1:20" s="5" customFormat="1" ht="12.75" customHeight="1">
      <c r="A68" s="10" t="s">
        <v>34</v>
      </c>
      <c r="B68" s="12">
        <v>1130</v>
      </c>
      <c r="C68" s="13">
        <f>SUM(D68-B68)/(B68)</f>
        <v>0.1672566371681416</v>
      </c>
      <c r="D68" s="12">
        <v>1319</v>
      </c>
      <c r="E68" s="13">
        <f>SUM(F68-D68)/(D68)</f>
        <v>0.1243366186504928</v>
      </c>
      <c r="F68" s="12">
        <v>1483</v>
      </c>
      <c r="G68" s="13">
        <f>SUM(H68-F68)/(F68)</f>
        <v>0.15037086985839515</v>
      </c>
      <c r="H68" s="12">
        <v>1706</v>
      </c>
      <c r="I68" s="13">
        <f>SUM(J68-H68)/(H68)</f>
        <v>0.13012895662368112</v>
      </c>
      <c r="J68" s="12">
        <v>1928</v>
      </c>
      <c r="K68" s="13">
        <f>SUM(L68-J68)/(J68)</f>
        <v>0.1628630705394191</v>
      </c>
      <c r="L68" s="12">
        <v>2242</v>
      </c>
      <c r="M68" s="13">
        <f>SUM(N68-L68)/(L68)</f>
        <v>0.08028545941123996</v>
      </c>
      <c r="N68" s="12">
        <v>2422</v>
      </c>
      <c r="O68" s="13">
        <f>SUM(P68-N68)/(N68)</f>
        <v>0.16019818331957061</v>
      </c>
      <c r="P68" s="12">
        <v>2810</v>
      </c>
      <c r="Q68" s="13">
        <f>SUM(R68-P68)/(P68)</f>
        <v>0.10498220640569395</v>
      </c>
      <c r="R68" s="12">
        <v>3105</v>
      </c>
      <c r="S68" s="13">
        <f>SUM(T68-R68)/(R68)</f>
        <v>0.13075684380032207</v>
      </c>
      <c r="T68" s="6">
        <v>3511</v>
      </c>
    </row>
    <row r="69" spans="1:20" s="5" customFormat="1" ht="10.5" customHeight="1">
      <c r="A69" s="6"/>
      <c r="B69" s="12"/>
      <c r="C69" s="6"/>
      <c r="D69" s="12"/>
      <c r="E69" s="6"/>
      <c r="F69" s="12"/>
      <c r="G69" s="13"/>
      <c r="H69" s="12"/>
      <c r="I69" s="13"/>
      <c r="J69" s="12"/>
      <c r="K69" s="13"/>
      <c r="L69" s="12"/>
      <c r="M69" s="13"/>
      <c r="N69" s="12"/>
      <c r="O69" s="13"/>
      <c r="P69" s="12"/>
      <c r="R69" s="12"/>
      <c r="S69" s="6"/>
      <c r="T69" s="6"/>
    </row>
    <row r="70" spans="1:20" s="5" customFormat="1" ht="12.75" customHeight="1">
      <c r="A70" s="10" t="s">
        <v>35</v>
      </c>
      <c r="B70" s="12"/>
      <c r="C70" s="6"/>
      <c r="D70" s="12"/>
      <c r="E70" s="6"/>
      <c r="F70" s="12"/>
      <c r="G70" s="13"/>
      <c r="H70" s="12"/>
      <c r="I70" s="13"/>
      <c r="J70" s="12"/>
      <c r="K70" s="13"/>
      <c r="L70" s="12"/>
      <c r="M70" s="13"/>
      <c r="N70" s="12"/>
      <c r="O70" s="13"/>
      <c r="P70" s="12"/>
      <c r="R70" s="12"/>
      <c r="S70" s="6"/>
      <c r="T70" s="6"/>
    </row>
    <row r="71" spans="1:20" s="5" customFormat="1" ht="12.75" customHeight="1">
      <c r="A71" s="10" t="s">
        <v>20</v>
      </c>
      <c r="B71" s="12">
        <v>3907</v>
      </c>
      <c r="C71" s="13">
        <f>SUM(D71-B71)/(B71)</f>
        <v>0.06603532121832609</v>
      </c>
      <c r="D71" s="12">
        <v>4165</v>
      </c>
      <c r="E71" s="13">
        <f>SUM(F71-D71)/(D71)</f>
        <v>0.060984393757503</v>
      </c>
      <c r="F71" s="12">
        <v>4419</v>
      </c>
      <c r="G71" s="13">
        <f>SUM(H71-F71)/(F71)</f>
        <v>0.060647205250056575</v>
      </c>
      <c r="H71" s="12">
        <v>4687</v>
      </c>
      <c r="I71" s="13">
        <f>SUM(J71-H71)/(H71)</f>
        <v>0.05312566673778536</v>
      </c>
      <c r="J71" s="12">
        <v>4936</v>
      </c>
      <c r="K71" s="13">
        <f>SUM(L71-J71)/(J71)</f>
        <v>0.03829011345218801</v>
      </c>
      <c r="L71" s="12">
        <v>5125</v>
      </c>
      <c r="M71" s="13">
        <f>SUM(N71-L71)/(L71)</f>
        <v>0.044097560975609754</v>
      </c>
      <c r="N71" s="12">
        <v>5351</v>
      </c>
      <c r="O71" s="13">
        <f>SUM(P71-N71)/(N71)</f>
        <v>0.0360680246682863</v>
      </c>
      <c r="P71" s="12">
        <v>5544</v>
      </c>
      <c r="Q71" s="13">
        <f>SUM(R71-P71)/(P71)</f>
        <v>0.05068542568542569</v>
      </c>
      <c r="R71" s="12">
        <v>5825</v>
      </c>
      <c r="S71" s="13">
        <f>SUM(T71-R71)/(R71)</f>
        <v>0.06317596566523605</v>
      </c>
      <c r="T71" s="6">
        <v>6193</v>
      </c>
    </row>
    <row r="72" spans="1:20" s="5" customFormat="1" ht="12.75" customHeight="1">
      <c r="A72" s="10" t="s">
        <v>21</v>
      </c>
      <c r="B72" s="12">
        <v>738</v>
      </c>
      <c r="C72" s="13">
        <f>SUM(D72-B72)/(B72)</f>
        <v>0.02981029810298103</v>
      </c>
      <c r="D72" s="12">
        <v>760</v>
      </c>
      <c r="E72" s="13">
        <f>SUM(F72-D72)/(D72)</f>
        <v>0.11842105263157894</v>
      </c>
      <c r="F72" s="12">
        <v>850</v>
      </c>
      <c r="G72" s="13">
        <f>SUM(H72-F72)/(F72)</f>
        <v>0.11294117647058824</v>
      </c>
      <c r="H72" s="12">
        <v>946</v>
      </c>
      <c r="I72" s="13">
        <f>SUM(J72-H72)/(H72)</f>
        <v>0.040169133192389</v>
      </c>
      <c r="J72" s="12">
        <v>984</v>
      </c>
      <c r="K72" s="13">
        <f>SUM(L72-J72)/(J72)</f>
        <v>0.14634146341463414</v>
      </c>
      <c r="L72" s="12">
        <v>1128</v>
      </c>
      <c r="M72" s="13">
        <f>SUM(N72-L72)/(L72)</f>
        <v>0.012411347517730497</v>
      </c>
      <c r="N72" s="12">
        <v>1142</v>
      </c>
      <c r="O72" s="13">
        <f>SUM(P72-N72)/(N72)</f>
        <v>-0.021891418563922942</v>
      </c>
      <c r="P72" s="12">
        <v>1117</v>
      </c>
      <c r="Q72" s="13">
        <f>SUM(R72-P72)/(P72)</f>
        <v>0.12264995523724262</v>
      </c>
      <c r="R72" s="12">
        <v>1254</v>
      </c>
      <c r="S72" s="13">
        <f>SUM(T72-R72)/(R72)</f>
        <v>0.049441786283891544</v>
      </c>
      <c r="T72" s="6">
        <v>1316</v>
      </c>
    </row>
    <row r="73" spans="1:20" s="5" customFormat="1" ht="10.5" customHeight="1">
      <c r="A73" s="10"/>
      <c r="B73" s="12"/>
      <c r="C73" s="13"/>
      <c r="D73" s="12"/>
      <c r="E73" s="13"/>
      <c r="F73" s="12"/>
      <c r="G73" s="13"/>
      <c r="H73" s="12"/>
      <c r="I73" s="13"/>
      <c r="J73" s="12"/>
      <c r="K73" s="13"/>
      <c r="L73" s="12"/>
      <c r="M73" s="13"/>
      <c r="N73" s="12"/>
      <c r="O73" s="13"/>
      <c r="P73" s="12"/>
      <c r="R73" s="12"/>
      <c r="S73" s="6"/>
      <c r="T73" s="6"/>
    </row>
    <row r="74" spans="1:20" s="5" customFormat="1" ht="12.75" customHeight="1">
      <c r="A74" s="10" t="s">
        <v>36</v>
      </c>
      <c r="B74" s="12"/>
      <c r="C74" s="13"/>
      <c r="D74" s="12">
        <v>752</v>
      </c>
      <c r="E74" s="13">
        <f>SUM(F74-D74)/(D74)</f>
        <v>0.7273936170212766</v>
      </c>
      <c r="F74" s="12">
        <v>1299</v>
      </c>
      <c r="G74" s="13">
        <f>SUM(H74-F74)/(F74)</f>
        <v>0.38183217859892227</v>
      </c>
      <c r="H74" s="12">
        <v>1795</v>
      </c>
      <c r="I74" s="13">
        <f>SUM(J74-H74)/(H74)</f>
        <v>0.249025069637883</v>
      </c>
      <c r="J74" s="12">
        <v>2242</v>
      </c>
      <c r="K74" s="13">
        <f>SUM(L74-J74)/(J74)</f>
        <v>0.18599464763603926</v>
      </c>
      <c r="L74" s="12">
        <v>2659</v>
      </c>
      <c r="M74" s="13">
        <f>SUM(N74-L74)/(L74)</f>
        <v>0.14667168108311396</v>
      </c>
      <c r="N74" s="12">
        <v>3049</v>
      </c>
      <c r="O74" s="13">
        <f>SUM(P74-N74)/(N74)</f>
        <v>0.10068875040997048</v>
      </c>
      <c r="P74" s="12">
        <v>3356</v>
      </c>
      <c r="Q74" s="13">
        <f>SUM(R74-P74)/(P74)</f>
        <v>0.07598331346841478</v>
      </c>
      <c r="R74" s="12">
        <v>3611</v>
      </c>
      <c r="S74" s="13">
        <f>SUM(T74-R74)/(R74)</f>
        <v>0.12018831348656882</v>
      </c>
      <c r="T74" s="6">
        <v>4045</v>
      </c>
    </row>
    <row r="75" spans="1:20" s="5" customFormat="1" ht="10.5" customHeight="1">
      <c r="A75" s="6"/>
      <c r="B75" s="12"/>
      <c r="C75" s="6"/>
      <c r="D75" s="12"/>
      <c r="E75" s="6"/>
      <c r="F75" s="12"/>
      <c r="G75" s="13"/>
      <c r="H75" s="12"/>
      <c r="I75" s="13"/>
      <c r="J75" s="12"/>
      <c r="K75" s="13"/>
      <c r="L75" s="12"/>
      <c r="M75" s="13"/>
      <c r="N75" s="12"/>
      <c r="O75" s="13"/>
      <c r="P75" s="12"/>
      <c r="R75" s="12"/>
      <c r="S75" s="6"/>
      <c r="T75" s="6"/>
    </row>
    <row r="76" spans="1:20" s="5" customFormat="1" ht="12.75" customHeight="1">
      <c r="A76" s="10" t="s">
        <v>37</v>
      </c>
      <c r="B76" s="12">
        <v>6826</v>
      </c>
      <c r="C76" s="13">
        <f>SUM(D76-B76)/(B76)</f>
        <v>0.0375036624670378</v>
      </c>
      <c r="D76" s="12">
        <v>7082</v>
      </c>
      <c r="E76" s="13">
        <f>SUM(F76-D76)/(D76)</f>
        <v>0.04702061564529794</v>
      </c>
      <c r="F76" s="12">
        <v>7415</v>
      </c>
      <c r="G76" s="13">
        <f>SUM(H76-F76)/(F76)</f>
        <v>0.05407956844234659</v>
      </c>
      <c r="H76" s="12">
        <v>7816</v>
      </c>
      <c r="I76" s="13">
        <f>SUM(J76-H76)/(H76)</f>
        <v>0.04708290685772774</v>
      </c>
      <c r="J76" s="12">
        <v>8184</v>
      </c>
      <c r="K76" s="13">
        <f>SUM(L76-J76)/(J76)</f>
        <v>0.04288856304985337</v>
      </c>
      <c r="L76" s="12">
        <v>8535</v>
      </c>
      <c r="M76" s="13">
        <f>SUM(N76-L76)/(L76)</f>
        <v>0.04288224956063269</v>
      </c>
      <c r="N76" s="12">
        <v>8901</v>
      </c>
      <c r="O76" s="13">
        <f>SUM(P76-N76)/(N76)</f>
        <v>0.033816425120772944</v>
      </c>
      <c r="P76" s="12">
        <v>9202</v>
      </c>
      <c r="Q76" s="13">
        <f>SUM(R76-P76)/(P76)</f>
        <v>0.04238209084981526</v>
      </c>
      <c r="R76" s="12">
        <v>9592</v>
      </c>
      <c r="S76" s="13">
        <f>SUM(T76-R76)/(R76)</f>
        <v>0.034403669724770644</v>
      </c>
      <c r="T76" s="6">
        <v>9922</v>
      </c>
    </row>
    <row r="77" spans="1:20" s="5" customFormat="1" ht="10.5" customHeight="1">
      <c r="A77" s="10"/>
      <c r="B77" s="12"/>
      <c r="C77" s="13"/>
      <c r="D77" s="12"/>
      <c r="E77" s="13"/>
      <c r="F77" s="12"/>
      <c r="G77" s="13"/>
      <c r="H77" s="12"/>
      <c r="I77" s="13"/>
      <c r="J77" s="12"/>
      <c r="K77" s="13"/>
      <c r="L77" s="12"/>
      <c r="M77" s="13"/>
      <c r="N77" s="12"/>
      <c r="O77" s="13"/>
      <c r="P77" s="12"/>
      <c r="R77" s="12"/>
      <c r="S77" s="6"/>
      <c r="T77" s="6"/>
    </row>
    <row r="78" spans="1:20" s="5" customFormat="1" ht="12.75" customHeight="1">
      <c r="A78" s="10" t="s">
        <v>46</v>
      </c>
      <c r="B78" s="12"/>
      <c r="C78" s="13"/>
      <c r="D78" s="12"/>
      <c r="E78" s="13"/>
      <c r="F78" s="12"/>
      <c r="G78" s="13"/>
      <c r="H78" s="12"/>
      <c r="I78" s="13"/>
      <c r="J78" s="12"/>
      <c r="K78" s="13"/>
      <c r="L78" s="12"/>
      <c r="M78" s="13"/>
      <c r="N78" s="12">
        <v>998</v>
      </c>
      <c r="O78" s="13">
        <f>SUM(P78-N78)/(N78)</f>
        <v>0.47695390781563124</v>
      </c>
      <c r="P78" s="12">
        <v>1474</v>
      </c>
      <c r="Q78" s="13">
        <f>SUM(R78-P78)/(P78)</f>
        <v>0.310719131614654</v>
      </c>
      <c r="R78" s="12">
        <v>1932</v>
      </c>
      <c r="S78" s="13">
        <f>SUM(T78-R78)/(R78)</f>
        <v>0.2318840579710145</v>
      </c>
      <c r="T78" s="6">
        <v>2380</v>
      </c>
    </row>
    <row r="79" spans="1:20" s="5" customFormat="1" ht="10.5" customHeight="1">
      <c r="A79" s="6"/>
      <c r="B79" s="12"/>
      <c r="C79" s="6"/>
      <c r="D79" s="12"/>
      <c r="E79" s="6"/>
      <c r="F79" s="12"/>
      <c r="G79" s="13"/>
      <c r="H79" s="12"/>
      <c r="I79" s="13"/>
      <c r="J79" s="12"/>
      <c r="K79" s="13"/>
      <c r="L79" s="12"/>
      <c r="M79" s="13"/>
      <c r="N79" s="12"/>
      <c r="O79" s="13"/>
      <c r="P79" s="6"/>
      <c r="R79" s="6"/>
      <c r="S79" s="6"/>
      <c r="T79" s="6"/>
    </row>
    <row r="80" spans="1:20" s="5" customFormat="1" ht="12.75" customHeight="1">
      <c r="A80" s="10" t="s">
        <v>38</v>
      </c>
      <c r="B80" s="15">
        <f>SUM(B13:B76)</f>
        <v>67107</v>
      </c>
      <c r="C80" s="13">
        <f>SUM(D80-B80)/(B80)</f>
        <v>0.06684846588284382</v>
      </c>
      <c r="D80" s="15">
        <f>SUM(D13:D76)</f>
        <v>71593</v>
      </c>
      <c r="E80" s="13">
        <f>SUM(F80-D80)/(D80)</f>
        <v>0.07161314653667258</v>
      </c>
      <c r="F80" s="15">
        <f>SUM(F13:F76)</f>
        <v>76720</v>
      </c>
      <c r="G80" s="13">
        <f>SUM(H80-F80)/(F80)</f>
        <v>0.0869786235662148</v>
      </c>
      <c r="H80" s="15">
        <f>SUM(H13:H76)</f>
        <v>83393</v>
      </c>
      <c r="I80" s="13">
        <f>SUM(J80-H80)/(H80)</f>
        <v>0.06177976568776756</v>
      </c>
      <c r="J80" s="15">
        <f>SUM(J13:J76)</f>
        <v>88545</v>
      </c>
      <c r="K80" s="13">
        <f>SUM(L80-J80)/(J80)</f>
        <v>0.06736687559997741</v>
      </c>
      <c r="L80" s="15">
        <f>SUM(L13:L76)</f>
        <v>94510</v>
      </c>
      <c r="M80" s="13">
        <f>SUM(N80-L80)/(L80)</f>
        <v>0.06622579621204105</v>
      </c>
      <c r="N80" s="15">
        <f>SUM(N13:N76)</f>
        <v>100769</v>
      </c>
      <c r="O80" s="13">
        <f>SUM(P80-N80)/(N80)</f>
        <v>0.041679484762178844</v>
      </c>
      <c r="P80" s="15">
        <f>SUM(P13:P76)</f>
        <v>104969</v>
      </c>
      <c r="Q80" s="13">
        <f>SUM(R80-P80)/(P80)</f>
        <v>0.046623288780497096</v>
      </c>
      <c r="R80" s="15">
        <f>SUM(R13:R76)</f>
        <v>109863</v>
      </c>
      <c r="S80" s="13">
        <f>SUM(T80-R80)/(R80)</f>
        <v>0.05746247599282743</v>
      </c>
      <c r="T80" s="15">
        <f>SUM(T13:T76)</f>
        <v>116176</v>
      </c>
    </row>
    <row r="81" spans="1:20" s="5" customFormat="1" ht="10.5" customHeight="1">
      <c r="A81" s="6"/>
      <c r="B81" s="12"/>
      <c r="C81" s="6"/>
      <c r="D81" s="12"/>
      <c r="E81" s="6"/>
      <c r="F81" s="12"/>
      <c r="G81" s="13"/>
      <c r="H81" s="12"/>
      <c r="I81" s="13"/>
      <c r="J81" s="12"/>
      <c r="K81" s="13"/>
      <c r="L81" s="12"/>
      <c r="M81" s="13"/>
      <c r="N81" s="12"/>
      <c r="O81" s="13"/>
      <c r="P81" s="6"/>
      <c r="R81" s="6"/>
      <c r="S81" s="6"/>
      <c r="T81" s="6"/>
    </row>
    <row r="82" spans="1:20" s="5" customFormat="1" ht="12.75" customHeight="1">
      <c r="A82" s="10" t="s">
        <v>39</v>
      </c>
      <c r="B82" s="12">
        <v>11712</v>
      </c>
      <c r="C82" s="13">
        <f>SUM(D82-B82)/(B82)</f>
        <v>0.02646857923497268</v>
      </c>
      <c r="D82" s="12">
        <v>12022</v>
      </c>
      <c r="E82" s="13">
        <f>SUM(F82-D82)/(D82)</f>
        <v>0.03859590750291133</v>
      </c>
      <c r="F82" s="12">
        <v>12486</v>
      </c>
      <c r="G82" s="13">
        <f>SUM(H82-F82)/(F82)</f>
        <v>0.03203588018580811</v>
      </c>
      <c r="H82" s="12">
        <v>12886</v>
      </c>
      <c r="I82" s="13">
        <f>SUM(J82-H82)/(H82)</f>
        <v>0.028480521496197425</v>
      </c>
      <c r="J82" s="12">
        <v>13253</v>
      </c>
      <c r="K82" s="13">
        <f>SUM(L82-J82)/(J82)</f>
        <v>0.03221912019920018</v>
      </c>
      <c r="L82" s="12">
        <v>13680</v>
      </c>
      <c r="M82" s="13">
        <f>SUM(N82-L82)/(L82)</f>
        <v>0.034868421052631576</v>
      </c>
      <c r="N82" s="12">
        <v>14157</v>
      </c>
      <c r="O82" s="13">
        <f>SUM(P82-N82)/(N82)</f>
        <v>0.01384474111746839</v>
      </c>
      <c r="P82" s="12">
        <v>14353</v>
      </c>
      <c r="Q82" s="13">
        <f>SUM(R82-P82)/(P82)</f>
        <v>0.03838918692956177</v>
      </c>
      <c r="R82" s="12">
        <v>14904</v>
      </c>
      <c r="S82" s="13">
        <f>SUM(T82-R82)/(R82)</f>
        <v>0.031937734836285564</v>
      </c>
      <c r="T82" s="6">
        <v>15380</v>
      </c>
    </row>
    <row r="83" spans="1:20" s="5" customFormat="1" ht="9.75" customHeight="1">
      <c r="A83" s="6"/>
      <c r="B83" s="6"/>
      <c r="C83" s="6"/>
      <c r="D83" s="6"/>
      <c r="E83" s="6"/>
      <c r="F83" s="12"/>
      <c r="G83" s="13"/>
      <c r="H83" s="6"/>
      <c r="I83" s="13"/>
      <c r="J83" s="6"/>
      <c r="K83" s="13"/>
      <c r="L83" s="6"/>
      <c r="M83" s="13"/>
      <c r="N83" s="6"/>
      <c r="O83" s="13"/>
      <c r="P83" s="6"/>
      <c r="R83" s="6"/>
      <c r="S83" s="6"/>
      <c r="T83" s="6"/>
    </row>
    <row r="84" spans="1:20" s="5" customFormat="1" ht="12.75" customHeight="1">
      <c r="A84" s="10" t="s">
        <v>40</v>
      </c>
      <c r="B84" s="16">
        <f>SUM(B80/B82)</f>
        <v>5.729764344262295</v>
      </c>
      <c r="C84" s="13">
        <f>SUM(D84-B84)/(B84)</f>
        <v>0.039338648512715506</v>
      </c>
      <c r="D84" s="16">
        <f>SUM(D80/D82)</f>
        <v>5.95516552986192</v>
      </c>
      <c r="E84" s="13">
        <f>SUM(F84-D84)/(D84)</f>
        <v>0.03179026490980924</v>
      </c>
      <c r="F84" s="16">
        <f>SUM(F80/F82)</f>
        <v>6.144481819637995</v>
      </c>
      <c r="G84" s="13">
        <f>SUM(H84-F84)/(F84)</f>
        <v>0.05297732012513028</v>
      </c>
      <c r="H84" s="17">
        <v>6.47</v>
      </c>
      <c r="I84" s="13">
        <f>SUM(J84-H84)/(H84)</f>
        <v>0.032631963064325</v>
      </c>
      <c r="J84" s="17">
        <f>SUM(J80/J82)</f>
        <v>6.6811288010261825</v>
      </c>
      <c r="K84" s="13">
        <f>SUM(L84-J84)/(J84)</f>
        <v>0.03405067268468578</v>
      </c>
      <c r="L84" s="17">
        <f>SUM(L80/L82)</f>
        <v>6.908625730994152</v>
      </c>
      <c r="M84" s="13">
        <f>SUM(N84-L84)/(L84)</f>
        <v>0.03030083295759847</v>
      </c>
      <c r="N84" s="17">
        <f>SUM(N80/N82)</f>
        <v>7.1179628452355725</v>
      </c>
      <c r="O84" s="13">
        <f>SUM(P84-N84)/(N84)</f>
        <v>0.027454641244211327</v>
      </c>
      <c r="P84" s="17">
        <f>SUM(P80/P82)</f>
        <v>7.313383961541141</v>
      </c>
      <c r="Q84" s="13">
        <f>SUM(R84-P84)/(P84)</f>
        <v>0.007929687591685181</v>
      </c>
      <c r="R84" s="17">
        <f>SUM(R80/R82)</f>
        <v>7.371376811594203</v>
      </c>
      <c r="S84" s="13">
        <f>SUM(T84-R84)/(R84)</f>
        <v>0.024734768673413548</v>
      </c>
      <c r="T84" s="17">
        <f>SUM(T80/T82)</f>
        <v>7.5537061118335505</v>
      </c>
    </row>
    <row r="85" spans="1:20" s="5" customFormat="1" ht="12.75" customHeight="1">
      <c r="A85" s="10" t="s">
        <v>41</v>
      </c>
      <c r="B85" s="16">
        <f>SUM(843423/B80)</f>
        <v>12.568331172604944</v>
      </c>
      <c r="C85" s="13">
        <f>SUM(D85-B85)/(B85)</f>
        <v>0.02422355694465448</v>
      </c>
      <c r="D85" s="16">
        <f>SUM(921601/D80)</f>
        <v>12.872780858463816</v>
      </c>
      <c r="E85" s="13">
        <f>SUM(F85-D85)/(D85)</f>
        <v>0.029422093933649272</v>
      </c>
      <c r="F85" s="16">
        <f>SUM(1016657/F80)</f>
        <v>13.25152502606882</v>
      </c>
      <c r="G85" s="13">
        <f>SUM(H85-F85)/(F85)</f>
        <v>0.039880313616096695</v>
      </c>
      <c r="H85" s="17">
        <v>13.78</v>
      </c>
      <c r="I85" s="13">
        <f>SUM(J85-H85)/(H85)</f>
        <v>0.04275449389382513</v>
      </c>
      <c r="J85" s="17">
        <f>SUM(1272317/J80)</f>
        <v>14.36915692585691</v>
      </c>
      <c r="K85" s="13">
        <f>SUM(L85-J85)/(J85)</f>
        <v>0.04149983399703788</v>
      </c>
      <c r="L85" s="17">
        <f>SUM(1414387/L80)</f>
        <v>14.965474552957359</v>
      </c>
      <c r="M85" s="13">
        <f>SUM(N85-L85)/(L85)</f>
        <v>0.05136420639616959</v>
      </c>
      <c r="N85" s="17">
        <f>SUM(1585516/N80)</f>
        <v>15.734164276712084</v>
      </c>
      <c r="O85" s="13">
        <f>SUM(P85-N85)/(N85)</f>
        <v>0.051847624413936845</v>
      </c>
      <c r="P85" s="17">
        <f>SUM(1737231/P80)</f>
        <v>16.549943316598235</v>
      </c>
      <c r="Q85" s="13">
        <f>SUM(R85-P85)/(P85)</f>
        <v>0.03824802925779223</v>
      </c>
      <c r="R85" s="17">
        <f>SUM(1887770/R80)</f>
        <v>17.182946032786287</v>
      </c>
      <c r="S85" s="13">
        <f>SUM(T85-R85)/(R85)</f>
        <v>0.05488154520081101</v>
      </c>
      <c r="T85" s="17">
        <f>SUM(2105803/T80)</f>
        <v>18.125972662167744</v>
      </c>
    </row>
    <row r="86" spans="1:20" s="5" customFormat="1" ht="12.75" customHeight="1">
      <c r="A86" s="10" t="s">
        <v>42</v>
      </c>
      <c r="B86" s="16">
        <f>SUM(843423/B82)</f>
        <v>72.01357581967213</v>
      </c>
      <c r="C86" s="13">
        <f>SUM(D86-B86)/(B86)</f>
        <v>0.06451512744974358</v>
      </c>
      <c r="D86" s="16">
        <f>SUM(921601/D82)</f>
        <v>76.65954084179005</v>
      </c>
      <c r="E86" s="13">
        <f>SUM(F86-D86)/(D86)</f>
        <v>0.06214769500381067</v>
      </c>
      <c r="F86" s="16">
        <f>SUM(1016657/F82)</f>
        <v>81.42375460515778</v>
      </c>
      <c r="G86" s="13">
        <f>SUM(H86-F86)/(F86)</f>
        <v>0.0956262141508885</v>
      </c>
      <c r="H86" s="17">
        <v>89.21</v>
      </c>
      <c r="I86" s="13">
        <f>SUM(J86-H86)/(H86)</f>
        <v>0.07613707189561081</v>
      </c>
      <c r="J86" s="17">
        <f>SUM(1272317/J82)</f>
        <v>96.00218818380743</v>
      </c>
      <c r="K86" s="13">
        <f>SUM(L86-J86)/(J86)</f>
        <v>0.07696360394562565</v>
      </c>
      <c r="L86" s="17">
        <f>SUM(1414387/L82)</f>
        <v>103.39086257309941</v>
      </c>
      <c r="M86" s="13">
        <f>SUM(N86-L86)/(L86)</f>
        <v>0.08322141759177795</v>
      </c>
      <c r="N86" s="17">
        <f>SUM(1585516/N82)</f>
        <v>111.99519672246944</v>
      </c>
      <c r="O86" s="13">
        <f>SUM(P86-N86)/(N86)</f>
        <v>0.08072572358579753</v>
      </c>
      <c r="P86" s="17">
        <f>SUM(1737231/P82)</f>
        <v>121.03609001602453</v>
      </c>
      <c r="Q86" s="13">
        <f>SUM(R86-P86)/(P86)</f>
        <v>0.046481011772489325</v>
      </c>
      <c r="R86" s="17">
        <f>SUM(1887770/R82)</f>
        <v>126.66196994095544</v>
      </c>
      <c r="S86" s="13">
        <f>SUM(T86-R86)/(R86)</f>
        <v>0.08097379619920606</v>
      </c>
      <c r="T86" s="17">
        <f>SUM(2105803/T82)</f>
        <v>136.91827048114433</v>
      </c>
    </row>
    <row r="87" spans="1:20" s="5" customFormat="1" ht="10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R87" s="6"/>
      <c r="S87" s="6"/>
      <c r="T87" s="6"/>
    </row>
    <row r="88" spans="1:20" s="5" customFormat="1" ht="10.5" customHeight="1">
      <c r="A88" s="1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R88" s="6"/>
      <c r="S88" s="6"/>
      <c r="T88" s="6"/>
    </row>
    <row r="89" spans="1:20" s="5" customFormat="1" ht="12.75" customHeight="1">
      <c r="A89" s="10" t="s">
        <v>51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R89" s="6"/>
      <c r="S89" s="6"/>
      <c r="T89" s="6"/>
    </row>
    <row r="90" spans="1:20" s="5" customFormat="1" ht="12.75" customHeight="1">
      <c r="A90" s="10"/>
      <c r="B90" s="6"/>
      <c r="C90" s="6"/>
      <c r="D90" s="6"/>
      <c r="E90" s="6"/>
      <c r="F90" s="6"/>
      <c r="G90" s="6"/>
      <c r="H90" s="6"/>
      <c r="J90" s="6"/>
      <c r="K90" s="6"/>
      <c r="L90" s="14"/>
      <c r="R90" s="6"/>
      <c r="S90" s="6"/>
      <c r="T90" s="6"/>
    </row>
    <row r="91" spans="1:9" ht="12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2.75" customHeight="1">
      <c r="A92"/>
      <c r="B92" s="2"/>
      <c r="C92" s="2"/>
      <c r="D92" s="2"/>
      <c r="E92" s="2"/>
      <c r="F92"/>
      <c r="G92"/>
      <c r="H92" s="4"/>
      <c r="I92"/>
    </row>
    <row r="93" ht="12.75" customHeight="1"/>
    <row r="94" ht="12.75" customHeight="1">
      <c r="F94"/>
    </row>
    <row r="95" ht="12.75" customHeight="1"/>
    <row r="96" ht="12.75" customHeight="1"/>
    <row r="97" ht="12.75" customHeight="1"/>
    <row r="98" ht="12.75" customHeight="1"/>
    <row r="99" ht="12.75" customHeight="1"/>
  </sheetData>
  <mergeCells count="2">
    <mergeCell ref="A7:P7"/>
    <mergeCell ref="A8:P8"/>
  </mergeCells>
  <printOptions horizontalCentered="1"/>
  <pageMargins left="0" right="0" top="0.94488188976378" bottom="0" header="0.236220472440945" footer="0.261811024"/>
  <pageSetup horizontalDpi="600" verticalDpi="600" orientation="portrait" scale="60" r:id="rId1"/>
  <headerFooter alignWithMargins="0">
    <oddFooter>&amp;C&amp;"Serifa Std 45 Light,Regular"&amp;10© 2005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2005-08-25T20:16:51Z</cp:lastPrinted>
  <dcterms:created xsi:type="dcterms:W3CDTF">1999-08-04T19:48:29Z</dcterms:created>
  <dcterms:modified xsi:type="dcterms:W3CDTF">2005-08-25T20:16:59Z</dcterms:modified>
  <cp:category/>
  <cp:version/>
  <cp:contentType/>
  <cp:contentStatus/>
</cp:coreProperties>
</file>