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'A'!$J$126</definedName>
  </definedNames>
  <calcPr fullCalcOnLoad="1"/>
</workbook>
</file>

<file path=xl/sharedStrings.xml><?xml version="1.0" encoding="utf-8"?>
<sst xmlns="http://schemas.openxmlformats.org/spreadsheetml/2006/main" count="151" uniqueCount="66">
  <si>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</si>
  <si>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</si>
  <si>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</si>
  <si>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</si>
  <si>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</si>
  <si>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</si>
  <si>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</si>
  <si>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</si>
  <si>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</si>
  <si>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</si>
  <si>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</si>
  <si>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</si>
  <si>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</si>
  <si>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</si>
  <si>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</si>
  <si>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</si>
  <si>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</si>
  <si>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</si>
  <si>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</si>
  <si>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</si>
  <si>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</si>
  <si>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</si>
  <si>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</si>
  <si>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</si>
  <si>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</si>
  <si>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</si>
  <si>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</si>
  <si>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</si>
  <si>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</si>
  <si>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</si>
  <si>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</si>
  <si>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</si>
  <si>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</si>
  <si>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</si>
  <si>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</si>
  <si>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</si>
  <si>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</si>
  <si>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</si>
  <si>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</si>
  <si>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</si>
  <si>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</si>
  <si>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</si>
  <si>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</si>
  <si>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</si>
  <si>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</si>
  <si>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</si>
  <si>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</si>
  <si>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</si>
  <si>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</si>
  <si>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</si>
  <si>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</si>
  <si>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</si>
  <si>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</si>
  <si>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</si>
  <si>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</si>
  <si>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</si>
  <si>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Studio-2-D Design*</t>
  </si>
  <si>
    <t>Studio-3-D Design*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</si>
  <si>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</si>
  <si>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</si>
  <si>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</si>
  <si>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</si>
  <si>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</si>
  <si>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>AP EXAMINATION VOLUME CHANGES (1999-2009)</t>
  </si>
  <si>
    <t xml:space="preserve">   Latin-Literature</t>
  </si>
  <si>
    <t xml:space="preserve">AP EXAMINATION VOLUME CHANGES CONTINUED (1999-2009)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</si>
</sst>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0" fillId="0" borderId="0" xfId="0" applyAlignment="1">
      <alignment horizontal="centerContinuous"/>
    </xf>
    <xf numFmtId="174" fontId="5" fillId="0" borderId="0" xfId="0" applyFont="1" applyAlignment="1">
      <alignment horizontal="centerContinuous"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 horizontal="left"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33" borderId="0" xfId="0" applyFont="1" applyFill="1" applyAlignment="1">
      <alignment/>
    </xf>
    <xf numFmtId="174" fontId="9" fillId="33" borderId="0" xfId="0" applyFont="1" applyFill="1" applyAlignment="1">
      <alignment/>
    </xf>
    <xf numFmtId="174" fontId="9" fillId="33" borderId="0" xfId="0" applyFont="1" applyFill="1" applyAlignment="1">
      <alignment horizontal="center"/>
    </xf>
    <xf numFmtId="174" fontId="9" fillId="33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33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4" borderId="0" xfId="0" applyFont="1" applyFill="1" applyAlignment="1">
      <alignment horizontal="left"/>
    </xf>
    <xf numFmtId="174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9" fontId="9" fillId="34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173" fontId="9" fillId="33" borderId="0" xfId="0" applyNumberFormat="1" applyFont="1" applyFill="1" applyAlignment="1" applyProtection="1">
      <alignment/>
      <protection/>
    </xf>
    <xf numFmtId="174" fontId="9" fillId="34" borderId="0" xfId="0" applyFont="1" applyFill="1" applyAlignment="1" quotePrefix="1">
      <alignment horizontal="left"/>
    </xf>
    <xf numFmtId="174" fontId="9" fillId="33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4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174" fontId="7" fillId="0" borderId="0" xfId="0" applyFont="1" applyAlignment="1">
      <alignment horizontal="left"/>
    </xf>
    <xf numFmtId="3" fontId="9" fillId="33" borderId="0" xfId="0" applyNumberFormat="1" applyFont="1" applyFill="1" applyAlignment="1" applyProtection="1">
      <alignment/>
      <protection/>
    </xf>
    <xf numFmtId="174" fontId="8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8"/>
  <sheetViews>
    <sheetView showGridLines="0" tabSelected="1" zoomScalePageLayoutView="0" workbookViewId="0" topLeftCell="N1">
      <selection activeCell="Z83" sqref="Z83"/>
    </sheetView>
  </sheetViews>
  <sheetFormatPr defaultColWidth="9.75" defaultRowHeight="8.25"/>
  <cols>
    <col min="1" max="1" width="4.75" style="0" customWidth="1"/>
    <col min="2" max="2" width="30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4.75" style="0" customWidth="1"/>
    <col min="7" max="7" width="14.5" style="0" customWidth="1"/>
    <col min="8" max="8" width="15.25" style="0" customWidth="1"/>
    <col min="9" max="9" width="14.5" style="0" customWidth="1"/>
    <col min="10" max="10" width="14.75" style="4" customWidth="1"/>
    <col min="11" max="11" width="14.5" style="4" customWidth="1"/>
    <col min="12" max="12" width="14.75" style="4" customWidth="1"/>
    <col min="13" max="13" width="14.5" style="0" customWidth="1"/>
    <col min="14" max="14" width="14.75" style="0" customWidth="1"/>
    <col min="15" max="15" width="14.5" style="0" customWidth="1"/>
    <col min="16" max="16" width="14.75" style="4" customWidth="1"/>
    <col min="17" max="17" width="14.5" style="1" customWidth="1"/>
    <col min="18" max="18" width="14.75" style="1" customWidth="1"/>
    <col min="19" max="19" width="14.5" style="1" customWidth="1"/>
    <col min="20" max="20" width="14.75" style="1" customWidth="1"/>
    <col min="21" max="21" width="14.5" style="1" customWidth="1"/>
    <col min="22" max="22" width="14.75" style="1" customWidth="1"/>
    <col min="23" max="23" width="14.5" style="1" customWidth="1"/>
    <col min="24" max="24" width="14.75" style="1" customWidth="1"/>
    <col min="25" max="25" width="14.5" style="1" customWidth="1"/>
    <col min="26" max="26" width="14.75" style="1" customWidth="1"/>
  </cols>
  <sheetData>
    <row r="3" ht="9" customHeight="1"/>
    <row r="4" spans="1:26" ht="19.5" customHeight="1">
      <c r="A4" s="30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10" ht="4.5" customHeight="1">
      <c r="B5" s="2"/>
      <c r="C5" s="2"/>
      <c r="D5" s="2"/>
      <c r="E5" s="2"/>
      <c r="F5" s="2"/>
      <c r="G5" s="2"/>
      <c r="H5" s="2"/>
      <c r="I5" s="2"/>
      <c r="J5" s="3"/>
    </row>
    <row r="6" spans="6:26" s="5" customFormat="1" ht="9.75" customHeight="1">
      <c r="F6" s="6"/>
      <c r="G6" s="6"/>
      <c r="H6" s="6"/>
      <c r="I6" s="6"/>
      <c r="J6" s="7"/>
      <c r="K6" s="8"/>
      <c r="L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0:26" s="5" customFormat="1" ht="4.5" customHeight="1">
      <c r="J7" s="7"/>
      <c r="K7" s="7"/>
      <c r="L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0:26" s="5" customFormat="1" ht="4.5" customHeight="1">
      <c r="J8" s="7"/>
      <c r="K8" s="7"/>
      <c r="L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s="5" customFormat="1" ht="4.5" customHeight="1">
      <c r="B9" s="9"/>
      <c r="C9" s="9"/>
      <c r="D9" s="9"/>
      <c r="E9" s="9"/>
      <c r="F9" s="9"/>
      <c r="G9" s="9"/>
      <c r="H9" s="9"/>
      <c r="I9" s="9"/>
      <c r="J9" s="10"/>
      <c r="K9" s="7"/>
      <c r="L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s="5" customFormat="1" ht="4.5" customHeight="1">
      <c r="B10" s="9"/>
      <c r="C10" s="9"/>
      <c r="D10" s="9"/>
      <c r="E10" s="9"/>
      <c r="F10" s="9"/>
      <c r="G10" s="9"/>
      <c r="H10" s="9"/>
      <c r="I10" s="9"/>
      <c r="J10" s="10"/>
      <c r="K10" s="7"/>
      <c r="L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s="5" customFormat="1" ht="4.5" customHeight="1">
      <c r="B11" s="9"/>
      <c r="C11" s="9"/>
      <c r="D11" s="9"/>
      <c r="E11" s="9"/>
      <c r="F11" s="9"/>
      <c r="G11" s="9"/>
      <c r="H11" s="9"/>
      <c r="I11" s="9"/>
      <c r="J11" s="10"/>
      <c r="K11" s="7"/>
      <c r="L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s="5" customFormat="1" ht="15" customHeight="1">
      <c r="B12" s="9"/>
      <c r="C12" s="9"/>
      <c r="D12" s="10"/>
      <c r="E12" s="11" t="s">
        <v>0</v>
      </c>
      <c r="F12" s="10"/>
      <c r="G12" s="11" t="s">
        <v>1</v>
      </c>
      <c r="I12" s="13" t="s">
        <v>1</v>
      </c>
      <c r="J12" s="7"/>
      <c r="K12" s="13" t="s">
        <v>1</v>
      </c>
      <c r="L12" s="7"/>
      <c r="M12" s="13" t="s">
        <v>1</v>
      </c>
      <c r="O12" s="13" t="s">
        <v>1</v>
      </c>
      <c r="P12" s="7"/>
      <c r="Q12" s="13" t="s">
        <v>1</v>
      </c>
      <c r="R12" s="7"/>
      <c r="S12" s="13" t="s">
        <v>1</v>
      </c>
      <c r="T12" s="7"/>
      <c r="U12" s="13" t="s">
        <v>1</v>
      </c>
      <c r="V12" s="7"/>
      <c r="W12" s="13" t="s">
        <v>1</v>
      </c>
      <c r="X12" s="7"/>
      <c r="Y12" s="13" t="s">
        <v>1</v>
      </c>
      <c r="Z12" s="7"/>
    </row>
    <row r="13" spans="2:26" s="5" customFormat="1" ht="15" customHeight="1">
      <c r="B13" s="14" t="s">
        <v>2</v>
      </c>
      <c r="C13" s="10"/>
      <c r="D13" s="12" t="s">
        <v>4</v>
      </c>
      <c r="E13" s="11" t="s">
        <v>3</v>
      </c>
      <c r="F13" s="15">
        <v>1999</v>
      </c>
      <c r="G13" s="11" t="s">
        <v>5</v>
      </c>
      <c r="H13" s="15">
        <v>2000</v>
      </c>
      <c r="I13" s="13" t="s">
        <v>5</v>
      </c>
      <c r="J13" s="15">
        <v>2001</v>
      </c>
      <c r="K13" s="13" t="s">
        <v>5</v>
      </c>
      <c r="L13" s="15">
        <v>2002</v>
      </c>
      <c r="M13" s="13" t="s">
        <v>5</v>
      </c>
      <c r="N13" s="7">
        <v>2003</v>
      </c>
      <c r="O13" s="13" t="s">
        <v>5</v>
      </c>
      <c r="P13" s="7">
        <v>2004</v>
      </c>
      <c r="Q13" s="13" t="s">
        <v>5</v>
      </c>
      <c r="R13" s="7">
        <v>2005</v>
      </c>
      <c r="S13" s="13" t="s">
        <v>5</v>
      </c>
      <c r="T13" s="7">
        <v>2006</v>
      </c>
      <c r="U13" s="13" t="s">
        <v>5</v>
      </c>
      <c r="V13" s="7">
        <v>2007</v>
      </c>
      <c r="W13" s="13" t="s">
        <v>5</v>
      </c>
      <c r="X13" s="7">
        <v>2008</v>
      </c>
      <c r="Y13" s="13" t="s">
        <v>5</v>
      </c>
      <c r="Z13" s="7">
        <v>2009</v>
      </c>
    </row>
    <row r="14" spans="2:26" s="5" customFormat="1" ht="15" customHeight="1">
      <c r="B14" s="10"/>
      <c r="C14" s="10"/>
      <c r="D14" s="10"/>
      <c r="E14" s="10"/>
      <c r="F14" s="7"/>
      <c r="G14" s="7"/>
      <c r="H14" s="7"/>
      <c r="J14" s="7"/>
      <c r="L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s="5" customFormat="1" ht="15" customHeight="1">
      <c r="B15" s="16" t="s">
        <v>6</v>
      </c>
      <c r="C15" s="17"/>
      <c r="D15" s="18">
        <v>8804</v>
      </c>
      <c r="E15" s="19" t="e">
        <f>((#REF!-D15)/D15)</f>
        <v>#REF!</v>
      </c>
      <c r="F15" s="20">
        <v>22011</v>
      </c>
      <c r="G15" s="19">
        <f>((H15-F15)/F15)</f>
        <v>0.07073735859343055</v>
      </c>
      <c r="H15" s="20">
        <f>SUM(H17+H19+H21)</f>
        <v>23568</v>
      </c>
      <c r="I15" s="19">
        <f>((J15-H15)/H15)</f>
        <v>0.12029022403258656</v>
      </c>
      <c r="J15" s="20">
        <v>26403</v>
      </c>
      <c r="K15" s="19">
        <f>((L15-J15)/J15)</f>
        <v>0.1827443851077529</v>
      </c>
      <c r="L15" s="20">
        <v>31228</v>
      </c>
      <c r="M15" s="19">
        <f>((N15-L15)/L15)</f>
        <v>0.07128218265659024</v>
      </c>
      <c r="N15" s="20">
        <v>33454</v>
      </c>
      <c r="O15" s="19">
        <f>((P15-N15)/N15)</f>
        <v>0.061816225264542356</v>
      </c>
      <c r="P15" s="20">
        <f>P17+P19+P23+P25</f>
        <v>35522</v>
      </c>
      <c r="Q15" s="19">
        <f>((R15-P15)/P15)</f>
        <v>0.15531220088958955</v>
      </c>
      <c r="R15" s="20">
        <f>R17+R19+R23+R25</f>
        <v>41039</v>
      </c>
      <c r="S15" s="19">
        <f>((T15-R15)/R15)</f>
        <v>0.08138599868417846</v>
      </c>
      <c r="T15" s="20">
        <f>T17+T19+T23+T25</f>
        <v>44379</v>
      </c>
      <c r="U15" s="19">
        <f>((V15-T15)/T15)</f>
        <v>0.08438675950336871</v>
      </c>
      <c r="V15" s="20">
        <f>V17+V19+V23+V25</f>
        <v>48124</v>
      </c>
      <c r="W15" s="19">
        <f>((X15-V15)/V15)</f>
        <v>0.09059928517995179</v>
      </c>
      <c r="X15" s="20">
        <f>SUM(X17,X19,X23,X25)</f>
        <v>52484</v>
      </c>
      <c r="Y15" s="19">
        <f>((Z15-X15)/X15)</f>
        <v>0.05472143891471687</v>
      </c>
      <c r="Z15" s="20">
        <f>SUM(Z17,Z19,Z23,Z25)</f>
        <v>55356</v>
      </c>
    </row>
    <row r="16" spans="2:26" s="5" customFormat="1" ht="15" customHeight="1">
      <c r="B16" s="14" t="s">
        <v>7</v>
      </c>
      <c r="C16" s="10"/>
      <c r="D16" s="21">
        <f>(D15/$D$126)</f>
        <v>0.016450355577313308</v>
      </c>
      <c r="E16" s="10"/>
      <c r="F16" s="21">
        <f>(F15/$F$126)</f>
        <v>0.019148075492707795</v>
      </c>
      <c r="G16" s="19"/>
      <c r="H16" s="21">
        <f>(H15/$H$126)</f>
        <v>0.018523685528056295</v>
      </c>
      <c r="J16" s="21">
        <f>(J15/$J$126)</f>
        <v>0.01866745098760099</v>
      </c>
      <c r="L16" s="21">
        <f>(L15/$L$126)</f>
        <v>0.01969579619505574</v>
      </c>
      <c r="N16" s="21">
        <f>(N15/$N$126)</f>
        <v>0.01925708210364655</v>
      </c>
      <c r="P16" s="21">
        <f>(P15/$P$126)</f>
        <v>0.018816910958432437</v>
      </c>
      <c r="Q16" s="7"/>
      <c r="R16" s="21">
        <f>(R15/$R$126)</f>
        <v>0.019488527654296248</v>
      </c>
      <c r="S16" s="7"/>
      <c r="T16" s="21">
        <f>(T15/$T$126)</f>
        <v>0.019189997799024566</v>
      </c>
      <c r="U16" s="7"/>
      <c r="V16" s="21">
        <f>(V15/$V$126)</f>
        <v>0.018995583459742935</v>
      </c>
      <c r="W16" s="7"/>
      <c r="X16" s="21">
        <f>(X15/$X$126)</f>
        <v>0.01917962904425267</v>
      </c>
      <c r="Y16" s="7"/>
      <c r="Z16" s="21">
        <f>(Z15/$Z$126)</f>
        <v>0.018893290588270228</v>
      </c>
    </row>
    <row r="17" spans="2:26" s="5" customFormat="1" ht="15" customHeight="1">
      <c r="B17" s="16" t="s">
        <v>50</v>
      </c>
      <c r="C17" s="17"/>
      <c r="D17" s="18">
        <v>3816</v>
      </c>
      <c r="E17" s="19" t="e">
        <f>((#REF!-D17)/D17)</f>
        <v>#REF!</v>
      </c>
      <c r="F17" s="20">
        <v>9038</v>
      </c>
      <c r="G17" s="19">
        <f>((H17-F17)/F17)</f>
        <v>0.07556981633104669</v>
      </c>
      <c r="H17" s="20">
        <v>9721</v>
      </c>
      <c r="I17" s="19">
        <f>((J17-H17)/H17)</f>
        <v>0.13640571957617528</v>
      </c>
      <c r="J17" s="20">
        <v>11047</v>
      </c>
      <c r="K17" s="19">
        <f>((L17-J17)/J17)</f>
        <v>0.15216800941432063</v>
      </c>
      <c r="L17" s="20">
        <v>12728</v>
      </c>
      <c r="M17" s="19">
        <f>((N17-L17)/L17)</f>
        <v>0.07793840351979887</v>
      </c>
      <c r="N17" s="20">
        <v>13720</v>
      </c>
      <c r="O17" s="19">
        <f>((P17-N17)/N17)</f>
        <v>0.0024052478134110786</v>
      </c>
      <c r="P17" s="20">
        <v>13753</v>
      </c>
      <c r="Q17" s="19">
        <f>((R17-P17)/P17)</f>
        <v>0.22046099032938268</v>
      </c>
      <c r="R17" s="20">
        <v>16785</v>
      </c>
      <c r="S17" s="19">
        <f>((T17-R17)/R17)</f>
        <v>0.07101578790586834</v>
      </c>
      <c r="T17" s="20">
        <v>17977</v>
      </c>
      <c r="U17" s="19">
        <f>((V17-T17)/T17)</f>
        <v>0.04778327863380987</v>
      </c>
      <c r="V17" s="20">
        <v>18836</v>
      </c>
      <c r="W17" s="19">
        <f>((X17-V17)/V17)</f>
        <v>0.08398810787853048</v>
      </c>
      <c r="X17" s="20">
        <v>20418</v>
      </c>
      <c r="Y17" s="19">
        <f>((Z17-X17)/X17)</f>
        <v>0.009844255069056715</v>
      </c>
      <c r="Z17" s="20">
        <v>20619</v>
      </c>
    </row>
    <row r="18" spans="2:26" s="5" customFormat="1" ht="15" customHeight="1">
      <c r="B18" s="14" t="s">
        <v>8</v>
      </c>
      <c r="C18" s="10"/>
      <c r="D18" s="21">
        <f>(D17/$D$126)</f>
        <v>0.007130231358817308</v>
      </c>
      <c r="E18" s="10"/>
      <c r="F18" s="21">
        <f>(F17/$F$126)</f>
        <v>0.00786244633606347</v>
      </c>
      <c r="G18" s="19"/>
      <c r="H18" s="21">
        <f>(H17/$H$126)</f>
        <v>0.007640391506204822</v>
      </c>
      <c r="J18" s="21">
        <f>(J17/$J$126)</f>
        <v>0.007810450746507144</v>
      </c>
      <c r="L18" s="21">
        <f>(L17/$L$126)</f>
        <v>0.00802767048708433</v>
      </c>
      <c r="N18" s="21">
        <f>(N17/$N$126)</f>
        <v>0.007897625589227915</v>
      </c>
      <c r="P18" s="21">
        <f>(P17/$P$126)</f>
        <v>0.007285315478050822</v>
      </c>
      <c r="Q18" s="7"/>
      <c r="R18" s="21">
        <f>(R17/$R$126)</f>
        <v>0.007970831079640403</v>
      </c>
      <c r="S18" s="7"/>
      <c r="T18" s="21">
        <f>(T17/$T$126)</f>
        <v>0.007773464711531684</v>
      </c>
      <c r="U18" s="7"/>
      <c r="V18" s="21">
        <f>(V17/$V$126)</f>
        <v>0.007434976519984164</v>
      </c>
      <c r="W18" s="7"/>
      <c r="X18" s="21">
        <f>(X17/$X$126)</f>
        <v>0.007461505712703892</v>
      </c>
      <c r="Y18" s="7"/>
      <c r="Z18" s="21">
        <f>(Z17/$Z$126)</f>
        <v>0.007037371895359921</v>
      </c>
    </row>
    <row r="19" spans="2:26" s="5" customFormat="1" ht="15" customHeight="1">
      <c r="B19" s="22" t="s">
        <v>9</v>
      </c>
      <c r="C19" s="17"/>
      <c r="D19" s="18">
        <v>1552</v>
      </c>
      <c r="E19" s="19" t="e">
        <f>((#REF!-D19)/D19)</f>
        <v>#REF!</v>
      </c>
      <c r="F19" s="20">
        <v>4204</v>
      </c>
      <c r="G19" s="19">
        <f>((H19-F19)/F19)</f>
        <v>0.11203615604186488</v>
      </c>
      <c r="H19" s="20">
        <v>4675</v>
      </c>
      <c r="I19" s="19">
        <f>((J19-H19)/H19)</f>
        <v>0.2106951871657754</v>
      </c>
      <c r="J19" s="20">
        <v>5660</v>
      </c>
      <c r="K19" s="19">
        <f>((L19-J19)/J19)</f>
        <v>0.7618374558303886</v>
      </c>
      <c r="L19" s="20">
        <v>9972</v>
      </c>
      <c r="M19" s="19">
        <f>((N19-L19)/L19)</f>
        <v>0.06718812675491376</v>
      </c>
      <c r="N19" s="20">
        <v>10642</v>
      </c>
      <c r="O19" s="19">
        <f>((P19-N19)/N19)</f>
        <v>0.10007517383950386</v>
      </c>
      <c r="P19" s="20">
        <v>11707</v>
      </c>
      <c r="Q19" s="19">
        <f>((R19-P19)/P19)</f>
        <v>0.048432561715213124</v>
      </c>
      <c r="R19" s="20">
        <v>12274</v>
      </c>
      <c r="S19" s="19">
        <f>((T19-R19)/R19)</f>
        <v>0.024930747922437674</v>
      </c>
      <c r="T19" s="20">
        <v>12580</v>
      </c>
      <c r="U19" s="19">
        <f>((V19-T19)/T19)</f>
        <v>0.07774244833068363</v>
      </c>
      <c r="V19" s="20">
        <v>13558</v>
      </c>
      <c r="W19" s="19">
        <f>((X19-V19)/V19)</f>
        <v>0.041451541525298716</v>
      </c>
      <c r="X19" s="20">
        <v>14120</v>
      </c>
      <c r="Y19" s="19">
        <f>((Z19-X19)/X19)</f>
        <v>0.03321529745042493</v>
      </c>
      <c r="Z19" s="20">
        <v>14589</v>
      </c>
    </row>
    <row r="20" spans="2:26" s="5" customFormat="1" ht="15" customHeight="1">
      <c r="B20" s="23" t="s">
        <v>10</v>
      </c>
      <c r="C20" s="10"/>
      <c r="D20" s="21">
        <f>(D19/$D$126)</f>
        <v>0.002899926380734922</v>
      </c>
      <c r="E20" s="10"/>
      <c r="F20" s="21">
        <f>(F19/$F$126)</f>
        <v>0.003657194555964907</v>
      </c>
      <c r="G20" s="19"/>
      <c r="H20" s="21">
        <f>(H19/$H$126)</f>
        <v>0.0036743987543984714</v>
      </c>
      <c r="J20" s="21">
        <f>(J19/$J$126)</f>
        <v>0.004001733613219013</v>
      </c>
      <c r="L20" s="21">
        <f>(L19/$L$126)</f>
        <v>0.006289435111345455</v>
      </c>
      <c r="N20" s="21">
        <f>(N19/$N$126)</f>
        <v>0.006125840489836987</v>
      </c>
      <c r="P20" s="21">
        <f>(P19/$P$126)</f>
        <v>0.006201497004402019</v>
      </c>
      <c r="Q20" s="7"/>
      <c r="R20" s="21">
        <f>(R19/$R$126)</f>
        <v>0.005828655387042378</v>
      </c>
      <c r="S20" s="7"/>
      <c r="T20" s="21">
        <f>(T19/$T$126)</f>
        <v>0.005439738892533158</v>
      </c>
      <c r="U20" s="7"/>
      <c r="V20" s="21">
        <f>(V19/$V$126)</f>
        <v>0.00535163578562037</v>
      </c>
      <c r="W20" s="7"/>
      <c r="X20" s="21">
        <f>(X19/$X$126)</f>
        <v>0.0051599794624046895</v>
      </c>
      <c r="Y20" s="7"/>
      <c r="Z20" s="21">
        <f>(Z19/$Z$126)</f>
        <v>0.004979301546214942</v>
      </c>
    </row>
    <row r="21" spans="2:26" s="5" customFormat="1" ht="15" customHeight="1">
      <c r="B21" s="22" t="s">
        <v>11</v>
      </c>
      <c r="C21" s="17"/>
      <c r="D21" s="18">
        <v>3436</v>
      </c>
      <c r="E21" s="19" t="e">
        <f>((#REF!-D21)/D21)</f>
        <v>#REF!</v>
      </c>
      <c r="F21" s="20">
        <v>8769</v>
      </c>
      <c r="G21" s="19">
        <f>((H21-F21)/F21)</f>
        <v>0.04595734975481811</v>
      </c>
      <c r="H21" s="20">
        <v>9172</v>
      </c>
      <c r="I21" s="19">
        <f>((J21-H21)/H21)</f>
        <v>0.057130396860008724</v>
      </c>
      <c r="J21" s="20">
        <v>9696</v>
      </c>
      <c r="K21" s="19"/>
      <c r="L21" s="20"/>
      <c r="M21" s="19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5" customFormat="1" ht="15" customHeight="1">
      <c r="B22" s="23" t="s">
        <v>10</v>
      </c>
      <c r="C22" s="10"/>
      <c r="D22" s="21">
        <f>(D21/$D$126)</f>
        <v>0.006420197837761077</v>
      </c>
      <c r="E22" s="10"/>
      <c r="F22" s="21">
        <f>(F21/$F$126)</f>
        <v>0.007628434600679417</v>
      </c>
      <c r="G22" s="19"/>
      <c r="H22" s="21">
        <f>(H21/$H$126)</f>
        <v>0.0072088952674530015</v>
      </c>
      <c r="J22" s="21">
        <f>(J21/$J$126)</f>
        <v>0.006855266627874832</v>
      </c>
      <c r="L22" s="21"/>
      <c r="N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s="5" customFormat="1" ht="15" customHeight="1">
      <c r="B23" s="14" t="s">
        <v>56</v>
      </c>
      <c r="C23" s="10"/>
      <c r="D23" s="21"/>
      <c r="E23" s="10"/>
      <c r="F23" s="21"/>
      <c r="G23" s="19"/>
      <c r="H23" s="21"/>
      <c r="J23" s="21"/>
      <c r="L23" s="20">
        <v>7170</v>
      </c>
      <c r="M23" s="19">
        <f>((N23-L23)/L23)</f>
        <v>0.0601115760111576</v>
      </c>
      <c r="N23" s="20">
        <v>7601</v>
      </c>
      <c r="O23" s="19">
        <f>((P23-N23)/N23)</f>
        <v>0.09919747401657676</v>
      </c>
      <c r="P23" s="20">
        <v>8355</v>
      </c>
      <c r="Q23" s="19">
        <f>((R23-P23)/P23)</f>
        <v>0.2101735487731897</v>
      </c>
      <c r="R23" s="20">
        <v>10111</v>
      </c>
      <c r="S23" s="19">
        <f>((T23-R23)/R23)</f>
        <v>0.16734249826921174</v>
      </c>
      <c r="T23" s="20">
        <v>11803</v>
      </c>
      <c r="U23" s="19">
        <f>((V23-T23)/T23)</f>
        <v>0.13615182580699822</v>
      </c>
      <c r="V23" s="20">
        <v>13410</v>
      </c>
      <c r="W23" s="19">
        <f>((X23-V23)/V23)</f>
        <v>0.15421327367636092</v>
      </c>
      <c r="X23" s="20">
        <v>15478</v>
      </c>
      <c r="Y23" s="19">
        <f>((Z23-X23)/X23)</f>
        <v>0.12333634836542189</v>
      </c>
      <c r="Z23" s="20">
        <v>17387</v>
      </c>
    </row>
    <row r="24" spans="2:26" s="5" customFormat="1" ht="15" customHeight="1">
      <c r="B24" s="14" t="s">
        <v>54</v>
      </c>
      <c r="C24" s="10"/>
      <c r="D24" s="21"/>
      <c r="E24" s="10"/>
      <c r="F24" s="21"/>
      <c r="G24" s="19"/>
      <c r="H24" s="21"/>
      <c r="J24" s="21"/>
      <c r="L24" s="21">
        <f>(L23/$L$126)</f>
        <v>0.004522187098711082</v>
      </c>
      <c r="N24" s="21">
        <f>(N23/$N$126)</f>
        <v>0.004375353651874737</v>
      </c>
      <c r="P24" s="21">
        <f>(P23/$P$126)</f>
        <v>0.004425856963507207</v>
      </c>
      <c r="Q24" s="7"/>
      <c r="R24" s="21">
        <f>(R23/$R$126)</f>
        <v>0.004801493776958244</v>
      </c>
      <c r="S24" s="7"/>
      <c r="T24" s="21">
        <f>(T23/$T$126)</f>
        <v>0.005103755019759052</v>
      </c>
      <c r="U24" s="7"/>
      <c r="V24" s="21">
        <f>(V23/$V$126)</f>
        <v>0.0052932169851872815</v>
      </c>
      <c r="W24" s="7"/>
      <c r="X24" s="21">
        <f>(X23/$X$126)</f>
        <v>0.005656243776140211</v>
      </c>
      <c r="Y24" s="7"/>
      <c r="Z24" s="21">
        <f>(Z23/$Z$126)</f>
        <v>0.005934273492634122</v>
      </c>
    </row>
    <row r="25" spans="2:26" s="5" customFormat="1" ht="15" customHeight="1">
      <c r="B25" s="14" t="s">
        <v>57</v>
      </c>
      <c r="C25" s="10"/>
      <c r="D25" s="21"/>
      <c r="E25" s="10"/>
      <c r="F25" s="21"/>
      <c r="G25" s="19"/>
      <c r="H25" s="21"/>
      <c r="J25" s="21"/>
      <c r="L25" s="20">
        <v>1358</v>
      </c>
      <c r="M25" s="19">
        <f>((N25-L25)/L25)</f>
        <v>0.0979381443298969</v>
      </c>
      <c r="N25" s="20">
        <v>1491</v>
      </c>
      <c r="O25" s="19">
        <f>((P25-N25)/N25)</f>
        <v>0.1448692152917505</v>
      </c>
      <c r="P25" s="20">
        <v>1707</v>
      </c>
      <c r="Q25" s="19">
        <f>((R25-P25)/P25)</f>
        <v>0.09490333919156414</v>
      </c>
      <c r="R25" s="20">
        <v>1869</v>
      </c>
      <c r="S25" s="19">
        <f>((T25-R25)/R25)</f>
        <v>0.08025682182985554</v>
      </c>
      <c r="T25" s="20">
        <v>2019</v>
      </c>
      <c r="U25" s="19">
        <f>((V25-T25)/T25)</f>
        <v>0.1490837048043586</v>
      </c>
      <c r="V25" s="20">
        <v>2320</v>
      </c>
      <c r="W25" s="19">
        <f>((X25-V25)/V25)</f>
        <v>0.06379310344827586</v>
      </c>
      <c r="X25" s="20">
        <v>2468</v>
      </c>
      <c r="Y25" s="19">
        <f>((Z25-X25)/X25)</f>
        <v>0.11871961102106969</v>
      </c>
      <c r="Z25" s="20">
        <v>2761</v>
      </c>
    </row>
    <row r="26" spans="2:26" s="5" customFormat="1" ht="15" customHeight="1">
      <c r="B26" s="14" t="s">
        <v>54</v>
      </c>
      <c r="C26" s="10"/>
      <c r="D26" s="21"/>
      <c r="E26" s="10"/>
      <c r="F26" s="21"/>
      <c r="G26" s="19"/>
      <c r="H26" s="21"/>
      <c r="J26" s="21"/>
      <c r="L26" s="21">
        <f>(L25/$L$126)</f>
        <v>0.0008565034979148744</v>
      </c>
      <c r="N26" s="21">
        <f>(N25/$N$126)</f>
        <v>0.0008582623727069112</v>
      </c>
      <c r="P26" s="21">
        <f>(P25/$P$126)</f>
        <v>0.0009042415124723881</v>
      </c>
      <c r="Q26" s="7"/>
      <c r="R26" s="21">
        <f>(R25/$R$126)</f>
        <v>0.0008875474106552227</v>
      </c>
      <c r="S26" s="7"/>
      <c r="T26" s="21">
        <f>(T25/$T$126)</f>
        <v>0.0008730391752006714</v>
      </c>
      <c r="U26" s="7"/>
      <c r="V26" s="21">
        <f>(V25/$V$126)</f>
        <v>0.000915754168951118</v>
      </c>
      <c r="W26" s="7"/>
      <c r="X26" s="21">
        <f>(X25/$X$126)</f>
        <v>0.0009019000930038791</v>
      </c>
      <c r="Y26" s="7"/>
      <c r="Z26" s="21">
        <f>(Z25/$Z$126)</f>
        <v>0.0009423436540612418</v>
      </c>
    </row>
    <row r="27" spans="2:26" s="5" customFormat="1" ht="15" customHeight="1">
      <c r="B27" s="16" t="s">
        <v>12</v>
      </c>
      <c r="C27" s="17"/>
      <c r="D27" s="18">
        <v>37086</v>
      </c>
      <c r="E27" s="19" t="e">
        <f>((#REF!-D27)/D27)</f>
        <v>#REF!</v>
      </c>
      <c r="F27" s="20">
        <v>82592</v>
      </c>
      <c r="G27" s="19">
        <f>((H27-F27)/F27)</f>
        <v>0.051264044943820225</v>
      </c>
      <c r="H27" s="20">
        <v>86826</v>
      </c>
      <c r="I27" s="19">
        <f>((J27-H27)/H27)</f>
        <v>0.06251583627024163</v>
      </c>
      <c r="J27" s="20">
        <v>92254</v>
      </c>
      <c r="K27" s="19">
        <f>((L27-J27)/J27)</f>
        <v>0.05970472825026557</v>
      </c>
      <c r="L27" s="20">
        <v>97762</v>
      </c>
      <c r="M27" s="19">
        <f>((N27-L27)/L27)</f>
        <v>0.06323520386244144</v>
      </c>
      <c r="N27" s="20">
        <v>103944</v>
      </c>
      <c r="O27" s="19">
        <f>((P27-N27)/N27)</f>
        <v>0.06888324482413608</v>
      </c>
      <c r="P27" s="20">
        <v>111104</v>
      </c>
      <c r="Q27" s="19">
        <f>((R27-P27)/P27)</f>
        <v>0.0930839573732719</v>
      </c>
      <c r="R27" s="20">
        <v>121446</v>
      </c>
      <c r="S27" s="19">
        <f>((T27-R27)/R27)</f>
        <v>0.08511601864203021</v>
      </c>
      <c r="T27" s="20">
        <v>131783</v>
      </c>
      <c r="U27" s="19">
        <f>((V27-T27)/T27)</f>
        <v>0.09874566522237314</v>
      </c>
      <c r="V27" s="20">
        <v>144796</v>
      </c>
      <c r="W27" s="19">
        <f>((X27-V27)/V27)</f>
        <v>0.06704605099588386</v>
      </c>
      <c r="X27" s="20">
        <v>154504</v>
      </c>
      <c r="Y27" s="19">
        <f>((Z27-X27)/X27)</f>
        <v>0.032853518355511833</v>
      </c>
      <c r="Z27" s="20">
        <v>159580</v>
      </c>
    </row>
    <row r="28" spans="2:26" s="5" customFormat="1" ht="15" customHeight="1">
      <c r="B28" s="14" t="s">
        <v>7</v>
      </c>
      <c r="C28" s="10"/>
      <c r="D28" s="21">
        <f>(D27/$D$126)</f>
        <v>0.06929553463655626</v>
      </c>
      <c r="E28" s="10"/>
      <c r="F28" s="21">
        <f>(F27/$F$126)</f>
        <v>0.07184943215182055</v>
      </c>
      <c r="G28" s="19"/>
      <c r="H28" s="21">
        <f>(H27/$H$126)</f>
        <v>0.06824242700521961</v>
      </c>
      <c r="J28" s="21">
        <f>(J27/$J$126)</f>
        <v>0.06522542981517788</v>
      </c>
      <c r="L28" s="21">
        <f>(L27/$L$126)</f>
        <v>0.06165942191690276</v>
      </c>
      <c r="N28" s="21">
        <f>(N27/$N$126)</f>
        <v>0.059833148268710376</v>
      </c>
      <c r="P28" s="21">
        <f>(P27/$P$126)</f>
        <v>0.05885462741753498</v>
      </c>
      <c r="Q28" s="7"/>
      <c r="R28" s="21">
        <f>(R27/$R$126)</f>
        <v>0.05767206144164483</v>
      </c>
      <c r="S28" s="7"/>
      <c r="T28" s="21">
        <f>(T27/$T$126)</f>
        <v>0.056984507986859875</v>
      </c>
      <c r="U28" s="7"/>
      <c r="V28" s="21">
        <f>(V27/$V$126)</f>
        <v>0.057154112348037106</v>
      </c>
      <c r="W28" s="7"/>
      <c r="X28" s="21">
        <f>(X27/$X$126)</f>
        <v>0.05646157697304349</v>
      </c>
      <c r="Y28" s="7"/>
      <c r="Z28" s="21">
        <f>(Z27/$Z$126)</f>
        <v>0.054465483634586365</v>
      </c>
    </row>
    <row r="29" spans="2:26" s="5" customFormat="1" ht="15" customHeight="1">
      <c r="B29" s="22" t="s">
        <v>13</v>
      </c>
      <c r="C29" s="17"/>
      <c r="D29" s="18">
        <v>85708</v>
      </c>
      <c r="E29" s="19" t="e">
        <f>((#REF!-D29)/D29)</f>
        <v>#REF!</v>
      </c>
      <c r="F29" s="20">
        <v>158468</v>
      </c>
      <c r="G29" s="19">
        <f>((H29-F29)/F29)</f>
        <v>0.08171996870030543</v>
      </c>
      <c r="H29" s="20">
        <f>SUM(H31+H33)</f>
        <v>171418</v>
      </c>
      <c r="I29" s="19">
        <f>((J29-H29)/H29)</f>
        <v>0.0786790185394766</v>
      </c>
      <c r="J29" s="20">
        <v>184905</v>
      </c>
      <c r="K29" s="19">
        <f>((L29-J29)/J29)</f>
        <v>0.07789946188583327</v>
      </c>
      <c r="L29" s="20">
        <v>199309</v>
      </c>
      <c r="M29" s="19">
        <f>((N29-L29)/L29)</f>
        <v>0.06765876101932175</v>
      </c>
      <c r="N29" s="20">
        <v>212794</v>
      </c>
      <c r="O29" s="19">
        <f>((P29-N29)/N29)</f>
        <v>0.05843209864939801</v>
      </c>
      <c r="P29" s="20">
        <f>P31+P33</f>
        <v>225228</v>
      </c>
      <c r="Q29" s="19">
        <f>((R29-P29)/P29)</f>
        <v>0.06739392970678601</v>
      </c>
      <c r="R29" s="20">
        <f>R31+R33</f>
        <v>240407</v>
      </c>
      <c r="S29" s="19">
        <f>((T29-R29)/R29)</f>
        <v>0.06396236382468065</v>
      </c>
      <c r="T29" s="20">
        <f>T31+T33</f>
        <v>255784</v>
      </c>
      <c r="U29" s="19">
        <f>((V29-T29)/T29)</f>
        <v>0.07905107434397773</v>
      </c>
      <c r="V29" s="20">
        <f>V31+V33</f>
        <v>276004</v>
      </c>
      <c r="W29" s="19">
        <f>((X29-V29)/V29)</f>
        <v>0.057731047376124986</v>
      </c>
      <c r="X29" s="20">
        <f>SUM(X31,X33)</f>
        <v>291938</v>
      </c>
      <c r="Y29" s="19">
        <f>((Z29-X29)/X29)</f>
        <v>0.039785844939678974</v>
      </c>
      <c r="Z29" s="20">
        <f>SUM(Z31,Z33)</f>
        <v>303553</v>
      </c>
    </row>
    <row r="30" spans="2:26" s="5" customFormat="1" ht="15" customHeight="1">
      <c r="B30" s="14" t="s">
        <v>7</v>
      </c>
      <c r="C30" s="10"/>
      <c r="D30" s="21">
        <f>(D29/$D$126)</f>
        <v>0.16014619216496695</v>
      </c>
      <c r="E30" s="10"/>
      <c r="F30" s="21">
        <f>(F29/$F$126)</f>
        <v>0.13785640030795596</v>
      </c>
      <c r="G30" s="19"/>
      <c r="H30" s="21">
        <f>(H29/$H$126)</f>
        <v>0.13472900228480794</v>
      </c>
      <c r="J30" s="21">
        <f>(J29/$J$126)</f>
        <v>0.1307315465993395</v>
      </c>
      <c r="L30" s="21">
        <f>(L29/$L$126)</f>
        <v>0.1257060792827067</v>
      </c>
      <c r="N30" s="21">
        <f>(N29/$N$126)</f>
        <v>0.12249033087712573</v>
      </c>
      <c r="P30" s="21">
        <f>(P29/$P$126)</f>
        <v>0.1193090259936327</v>
      </c>
      <c r="Q30" s="7"/>
      <c r="R30" s="21">
        <f>(R29/$R$126)</f>
        <v>0.1141640504833548</v>
      </c>
      <c r="S30" s="7"/>
      <c r="T30" s="21">
        <f>(T29/$T$126)</f>
        <v>0.11060398830585862</v>
      </c>
      <c r="U30" s="7"/>
      <c r="V30" s="21">
        <f>(V29/$V$126)</f>
        <v>0.1089447472617174</v>
      </c>
      <c r="W30" s="7"/>
      <c r="X30" s="21">
        <f>(X29/$X$126)</f>
        <v>0.10668513344868981</v>
      </c>
      <c r="Y30" s="7"/>
      <c r="Z30" s="21">
        <f>(Z29/$Z$126)</f>
        <v>0.10360421703051508</v>
      </c>
    </row>
    <row r="31" spans="2:26" s="5" customFormat="1" ht="15" customHeight="1">
      <c r="B31" s="16" t="s">
        <v>14</v>
      </c>
      <c r="C31" s="17"/>
      <c r="D31" s="18">
        <v>71769</v>
      </c>
      <c r="E31" s="19" t="e">
        <f>((#REF!-D31)/D31)</f>
        <v>#REF!</v>
      </c>
      <c r="F31" s="20">
        <v>127744</v>
      </c>
      <c r="G31" s="19">
        <f>((H31-F31)/F31)</f>
        <v>0.07461798597194388</v>
      </c>
      <c r="H31" s="20">
        <v>137276</v>
      </c>
      <c r="I31" s="19">
        <f>((J31-H31)/H31)</f>
        <v>0.06916722515224803</v>
      </c>
      <c r="J31" s="20">
        <v>146771</v>
      </c>
      <c r="K31" s="19">
        <f>((L31-J31)/J31)</f>
        <v>0.07326379189349394</v>
      </c>
      <c r="L31" s="20">
        <v>157524</v>
      </c>
      <c r="M31" s="19">
        <f>((N31-L31)/L31)</f>
        <v>0.05901957796907138</v>
      </c>
      <c r="N31" s="20">
        <v>166821</v>
      </c>
      <c r="O31" s="19">
        <f>((P31-N31)/N31)</f>
        <v>0.04959207773601645</v>
      </c>
      <c r="P31" s="20">
        <v>175094</v>
      </c>
      <c r="Q31" s="19">
        <f>((R31-P31)/P31)</f>
        <v>0.062240853484414084</v>
      </c>
      <c r="R31" s="20">
        <v>185992</v>
      </c>
      <c r="S31" s="19">
        <f>((T31-R31)/R31)</f>
        <v>0.06015850144092219</v>
      </c>
      <c r="T31" s="20">
        <v>197181</v>
      </c>
      <c r="U31" s="19">
        <f>((V31-T31)/T31)</f>
        <v>0.07359735471470374</v>
      </c>
      <c r="V31" s="20">
        <v>211693</v>
      </c>
      <c r="W31" s="19">
        <f>((X31-V31)/V31)</f>
        <v>0.05263282205835809</v>
      </c>
      <c r="X31" s="20">
        <v>222835</v>
      </c>
      <c r="Y31" s="19">
        <f>((Z31-X31)/X31)</f>
        <v>0.03479255951713151</v>
      </c>
      <c r="Z31" s="20">
        <v>230588</v>
      </c>
    </row>
    <row r="32" spans="2:26" s="5" customFormat="1" ht="15" customHeight="1">
      <c r="B32" s="14" t="s">
        <v>8</v>
      </c>
      <c r="C32" s="10"/>
      <c r="D32" s="21">
        <f>(D31/$D$126)</f>
        <v>0.13410104150706484</v>
      </c>
      <c r="E32" s="10"/>
      <c r="F32" s="21">
        <f>(F31/$F$126)</f>
        <v>0.11112860641226953</v>
      </c>
      <c r="G32" s="19"/>
      <c r="H32" s="21">
        <f>(H31/$H$126)</f>
        <v>0.10789449484680312</v>
      </c>
      <c r="J32" s="21">
        <f>(J31/$J$126)</f>
        <v>0.10377004313529466</v>
      </c>
      <c r="L32" s="21">
        <f>(L31/$L$126)</f>
        <v>0.09935188292013451</v>
      </c>
      <c r="N32" s="21">
        <f>(N31/$N$126)</f>
        <v>0.09602695323765233</v>
      </c>
      <c r="P32" s="21">
        <f>(P31/$P$126)</f>
        <v>0.09275176531039268</v>
      </c>
      <c r="Q32" s="7"/>
      <c r="R32" s="21">
        <f>(R31/$R$126)</f>
        <v>0.08832355163327243</v>
      </c>
      <c r="S32" s="7"/>
      <c r="T32" s="21">
        <f>(T31/$T$126)</f>
        <v>0.0852633668178522</v>
      </c>
      <c r="U32" s="7"/>
      <c r="V32" s="21">
        <f>(V31/$V$126)</f>
        <v>0.08355980486541768</v>
      </c>
      <c r="W32" s="7"/>
      <c r="X32" s="21">
        <f>(X31/$X$126)</f>
        <v>0.08143229628222018</v>
      </c>
      <c r="Y32" s="7"/>
      <c r="Z32" s="21">
        <f>(Z31/$Z$126)</f>
        <v>0.0787008831954631</v>
      </c>
    </row>
    <row r="33" spans="2:26" s="5" customFormat="1" ht="15" customHeight="1">
      <c r="B33" s="16" t="s">
        <v>15</v>
      </c>
      <c r="C33" s="17"/>
      <c r="D33" s="18">
        <v>13939</v>
      </c>
      <c r="E33" s="19" t="e">
        <f>((#REF!-D33)/D33)</f>
        <v>#REF!</v>
      </c>
      <c r="F33" s="20">
        <v>30724</v>
      </c>
      <c r="G33" s="19">
        <f>((H33-F33)/F33)</f>
        <v>0.11124853534696003</v>
      </c>
      <c r="H33" s="20">
        <v>34142</v>
      </c>
      <c r="I33" s="19">
        <f>((J33-H33)/H33)</f>
        <v>0.1169234374084705</v>
      </c>
      <c r="J33" s="20">
        <v>38134</v>
      </c>
      <c r="K33" s="19">
        <f>((L33-J33)/J33)</f>
        <v>0.09574133319347564</v>
      </c>
      <c r="L33" s="20">
        <v>41785</v>
      </c>
      <c r="M33" s="19">
        <f>((N33-L33)/L33)</f>
        <v>0.10022735431374895</v>
      </c>
      <c r="N33" s="20">
        <v>45973</v>
      </c>
      <c r="O33" s="19">
        <f>((P33-N33)/N33)</f>
        <v>0.09050964696669785</v>
      </c>
      <c r="P33" s="20">
        <v>50134</v>
      </c>
      <c r="Q33" s="19">
        <f>((R33-P33)/P33)</f>
        <v>0.08539115171340807</v>
      </c>
      <c r="R33" s="20">
        <v>54415</v>
      </c>
      <c r="S33" s="19">
        <f>((T33-R33)/R33)</f>
        <v>0.07696407240650556</v>
      </c>
      <c r="T33" s="20">
        <v>58603</v>
      </c>
      <c r="U33" s="19">
        <f>((V33-T33)/T33)</f>
        <v>0.09740115693735815</v>
      </c>
      <c r="V33" s="20">
        <v>64311</v>
      </c>
      <c r="W33" s="19">
        <f>((X33-V33)/V33)</f>
        <v>0.07451291380945717</v>
      </c>
      <c r="X33" s="20">
        <v>69103</v>
      </c>
      <c r="Y33" s="19">
        <f>((Z33-X33)/X33)</f>
        <v>0.055887588093136334</v>
      </c>
      <c r="Z33" s="20">
        <v>72965</v>
      </c>
    </row>
    <row r="34" spans="1:26" s="5" customFormat="1" ht="15" customHeight="1">
      <c r="A34" s="24"/>
      <c r="B34" s="14" t="s">
        <v>8</v>
      </c>
      <c r="C34" s="10"/>
      <c r="D34" s="21">
        <f>(D33/$D$126)</f>
        <v>0.02604515065790211</v>
      </c>
      <c r="E34" s="10"/>
      <c r="F34" s="21">
        <f>(F33/$F$126)</f>
        <v>0.02672779389568644</v>
      </c>
      <c r="G34" s="19"/>
      <c r="H34" s="21">
        <f>(H33/$H$126)</f>
        <v>0.026834507438004838</v>
      </c>
      <c r="J34" s="21">
        <f>(J33/$J$126)</f>
        <v>0.02696150346404485</v>
      </c>
      <c r="L34" s="21">
        <f>(L33/$L$126)</f>
        <v>0.026354196362572184</v>
      </c>
      <c r="N34" s="21">
        <f>(N33/$N$126)</f>
        <v>0.02646337763947339</v>
      </c>
      <c r="P34" s="21">
        <f>(P33/$P$126)</f>
        <v>0.026557260683240012</v>
      </c>
      <c r="Q34" s="7"/>
      <c r="R34" s="21">
        <f>(R33/$R$126)</f>
        <v>0.02584049885008237</v>
      </c>
      <c r="S34" s="7"/>
      <c r="T34" s="21">
        <f>(T33/$T$126)</f>
        <v>0.025340621488006414</v>
      </c>
      <c r="U34" s="7"/>
      <c r="V34" s="21">
        <f>(V33/$V$126)</f>
        <v>0.025384942396299723</v>
      </c>
      <c r="W34" s="7"/>
      <c r="X34" s="21">
        <f>(X33/$X$126)</f>
        <v>0.025252837166469633</v>
      </c>
      <c r="Y34" s="7"/>
      <c r="Z34" s="21">
        <f>(Z33/$Z$126)</f>
        <v>0.024903333835051975</v>
      </c>
    </row>
    <row r="35" spans="2:26" s="5" customFormat="1" ht="15" customHeight="1">
      <c r="B35" s="16" t="s">
        <v>16</v>
      </c>
      <c r="C35" s="17"/>
      <c r="D35" s="18">
        <v>23172</v>
      </c>
      <c r="E35" s="19" t="e">
        <f>((#REF!-D35)/D35)</f>
        <v>#REF!</v>
      </c>
      <c r="F35" s="20">
        <v>48899</v>
      </c>
      <c r="G35" s="19">
        <f>((H35-F35)/F35)</f>
        <v>0.07949037812634205</v>
      </c>
      <c r="H35" s="20">
        <v>52786</v>
      </c>
      <c r="I35" s="19">
        <f>((J35-H35)/H35)</f>
        <v>0.04963437275035047</v>
      </c>
      <c r="J35" s="20">
        <v>55406</v>
      </c>
      <c r="K35" s="19">
        <f>((L35-J35)/J35)</f>
        <v>0.11150416922354979</v>
      </c>
      <c r="L35" s="20">
        <v>61584</v>
      </c>
      <c r="M35" s="19">
        <f>((N35-L35)/L35)</f>
        <v>0.06680306573135879</v>
      </c>
      <c r="N35" s="20">
        <v>65698</v>
      </c>
      <c r="O35" s="19">
        <f>((P35-N35)/N35)</f>
        <v>0.08176809035282658</v>
      </c>
      <c r="P35" s="20">
        <v>71070</v>
      </c>
      <c r="Q35" s="19">
        <f>((R35-P35)/P35)</f>
        <v>0.10388349514563107</v>
      </c>
      <c r="R35" s="20">
        <v>78453</v>
      </c>
      <c r="S35" s="19">
        <f>((T35-R35)/R35)</f>
        <v>0.11487132423234293</v>
      </c>
      <c r="T35" s="20">
        <v>87465</v>
      </c>
      <c r="U35" s="19">
        <f>((V35-T35)/T35)</f>
        <v>0.11056994226261933</v>
      </c>
      <c r="V35" s="20">
        <v>97136</v>
      </c>
      <c r="W35" s="19">
        <f>((X35-V35)/V35)</f>
        <v>0.03551721297973975</v>
      </c>
      <c r="X35" s="20">
        <v>100586</v>
      </c>
      <c r="Y35" s="19">
        <f>((Z35-X35)/X35)</f>
        <v>0.04178513908496212</v>
      </c>
      <c r="Z35" s="20">
        <v>104789</v>
      </c>
    </row>
    <row r="36" spans="2:26" s="5" customFormat="1" ht="15" customHeight="1">
      <c r="B36" s="14" t="s">
        <v>7</v>
      </c>
      <c r="C36" s="10"/>
      <c r="D36" s="21">
        <f>(D35/$D$126)</f>
        <v>0.04329709671030259</v>
      </c>
      <c r="E36" s="10"/>
      <c r="F36" s="21">
        <f>(F35/$F$126)</f>
        <v>0.04253880984589153</v>
      </c>
      <c r="G36" s="19"/>
      <c r="H36" s="21">
        <f>(H35/$H$126)</f>
        <v>0.04148808826731074</v>
      </c>
      <c r="J36" s="21">
        <f>(J35/$J$126)</f>
        <v>0.0391731541650199</v>
      </c>
      <c r="L36" s="21">
        <f>(L35/$L$126)</f>
        <v>0.038841613708092505</v>
      </c>
      <c r="N36" s="21">
        <f>(N35/$N$126)</f>
        <v>0.03781765349570668</v>
      </c>
      <c r="P36" s="21">
        <f>(P35/$P$126)</f>
        <v>0.03764759478114389</v>
      </c>
      <c r="Q36" s="7"/>
      <c r="R36" s="21">
        <f>(R35/$R$126)</f>
        <v>0.0372556217271986</v>
      </c>
      <c r="S36" s="7"/>
      <c r="T36" s="21">
        <f>(T35/$T$126)</f>
        <v>0.0378208873001123</v>
      </c>
      <c r="U36" s="7"/>
      <c r="V36" s="21">
        <f>(V35/$V$126)</f>
        <v>0.038341679722084396</v>
      </c>
      <c r="W36" s="7"/>
      <c r="X36" s="21">
        <f>(X35/$X$126)</f>
        <v>0.03675791035449278</v>
      </c>
      <c r="Y36" s="7"/>
      <c r="Z36" s="21">
        <f>(Z35/$Z$126)</f>
        <v>0.03576503048367383</v>
      </c>
    </row>
    <row r="37" spans="2:26" s="5" customFormat="1" ht="15" customHeight="1">
      <c r="B37" s="14" t="s">
        <v>61</v>
      </c>
      <c r="C37" s="10"/>
      <c r="D37" s="21"/>
      <c r="E37" s="10"/>
      <c r="F37" s="21"/>
      <c r="G37" s="19"/>
      <c r="H37" s="21"/>
      <c r="J37" s="21"/>
      <c r="L37" s="21"/>
      <c r="N37" s="21"/>
      <c r="P37" s="21"/>
      <c r="Q37" s="7"/>
      <c r="R37" s="21"/>
      <c r="S37" s="7"/>
      <c r="T37" s="21"/>
      <c r="U37" s="7"/>
      <c r="V37" s="28">
        <v>3261</v>
      </c>
      <c r="W37" s="19">
        <f>((X37-V37)/V37)</f>
        <v>0.3219871205151794</v>
      </c>
      <c r="X37" s="28">
        <v>4311</v>
      </c>
      <c r="Y37" s="19">
        <f>((Z37-X37)/X37)</f>
        <v>0.18302018093249825</v>
      </c>
      <c r="Z37" s="28">
        <v>5100</v>
      </c>
    </row>
    <row r="38" spans="2:26" s="5" customFormat="1" ht="15" customHeight="1">
      <c r="B38" s="14" t="s">
        <v>7</v>
      </c>
      <c r="C38" s="10"/>
      <c r="D38" s="21"/>
      <c r="E38" s="10"/>
      <c r="F38" s="21"/>
      <c r="G38" s="19"/>
      <c r="H38" s="21"/>
      <c r="J38" s="21"/>
      <c r="L38" s="21"/>
      <c r="N38" s="21"/>
      <c r="P38" s="21"/>
      <c r="Q38" s="7"/>
      <c r="R38" s="21"/>
      <c r="S38" s="7"/>
      <c r="T38" s="21"/>
      <c r="U38" s="7"/>
      <c r="V38" s="21">
        <f>(V37/$V$126)</f>
        <v>0.001287187217650688</v>
      </c>
      <c r="W38" s="7"/>
      <c r="X38" s="21">
        <f>(X37/$X$126)</f>
        <v>0.0015754016616449445</v>
      </c>
      <c r="Y38" s="7"/>
      <c r="Z38" s="21">
        <f>(Z37/$Z$126)</f>
        <v>0.0017406565142022213</v>
      </c>
    </row>
    <row r="39" spans="2:26" s="5" customFormat="1" ht="15" customHeight="1">
      <c r="B39" s="16" t="s">
        <v>58</v>
      </c>
      <c r="C39" s="17"/>
      <c r="D39" s="18">
        <v>16031</v>
      </c>
      <c r="E39" s="19" t="e">
        <f>((#REF!-D39)/D39)</f>
        <v>#REF!</v>
      </c>
      <c r="F39" s="20">
        <v>18837</v>
      </c>
      <c r="G39" s="19">
        <f>((H39-F39)/F39)</f>
        <v>0.08945161119074163</v>
      </c>
      <c r="H39" s="20">
        <f>SUM(H41+H43)</f>
        <v>20522</v>
      </c>
      <c r="I39" s="19">
        <f>((J39-H39)/H39)</f>
        <v>0.14131176298606374</v>
      </c>
      <c r="J39" s="20">
        <v>23422</v>
      </c>
      <c r="K39" s="19">
        <f>((L39-J39)/J39)</f>
        <v>0.0015797113824609342</v>
      </c>
      <c r="L39" s="20">
        <v>23459</v>
      </c>
      <c r="M39" s="19">
        <f>((N39-L39)/L39)</f>
        <v>-0.07306364295153246</v>
      </c>
      <c r="N39" s="20">
        <v>21745</v>
      </c>
      <c r="O39" s="19">
        <f>((P39-N39)/N39)</f>
        <v>-0.06120947344217061</v>
      </c>
      <c r="P39" s="20">
        <f>P41+P43</f>
        <v>20414</v>
      </c>
      <c r="Q39" s="19">
        <f>((R39-P39)/P39)</f>
        <v>-0.06823748407955325</v>
      </c>
      <c r="R39" s="20">
        <f>R41+R43</f>
        <v>19021</v>
      </c>
      <c r="S39" s="19">
        <f>((T39-R39)/R39)</f>
        <v>0.030492613427264604</v>
      </c>
      <c r="T39" s="20">
        <f>T41+T43</f>
        <v>19601</v>
      </c>
      <c r="U39" s="19">
        <f>((V39-T39)/T39)</f>
        <v>0.026121116269578082</v>
      </c>
      <c r="V39" s="20">
        <f>V41+V43</f>
        <v>20113</v>
      </c>
      <c r="W39" s="19">
        <f>((X39-V39)/V39)</f>
        <v>0.02083229751901755</v>
      </c>
      <c r="X39" s="20">
        <f>X41+X43</f>
        <v>20532</v>
      </c>
      <c r="Y39" s="19">
        <f>((Z39-X39)/X39)</f>
        <v>0.058201831287745955</v>
      </c>
      <c r="Z39" s="20">
        <f>Z41+Z43</f>
        <v>21727</v>
      </c>
    </row>
    <row r="40" spans="2:26" s="5" customFormat="1" ht="15" customHeight="1">
      <c r="B40" s="23" t="s">
        <v>7</v>
      </c>
      <c r="C40" s="10"/>
      <c r="D40" s="21">
        <f>(D39/$D$126)</f>
        <v>0.029954072042243256</v>
      </c>
      <c r="E40" s="10"/>
      <c r="F40" s="21">
        <f>(F39/$F$126)</f>
        <v>0.016386911001596324</v>
      </c>
      <c r="G40" s="19"/>
      <c r="H40" s="21">
        <f>(H39/$H$126)</f>
        <v>0.01612962807224929</v>
      </c>
      <c r="J40" s="21">
        <f>(J39/$J$126)</f>
        <v>0.016559824149967442</v>
      </c>
      <c r="L40" s="21">
        <f>(L39/$L$126)</f>
        <v>0.014795814107205478</v>
      </c>
      <c r="N40" s="21">
        <f>(N39/$N$126)</f>
        <v>0.012517045804501532</v>
      </c>
      <c r="P40" s="21">
        <f>(P39/$P$126)</f>
        <v>0.010813817361225149</v>
      </c>
      <c r="Q40" s="7"/>
      <c r="R40" s="21">
        <f>(R39/$R$126)</f>
        <v>0.009032658800467091</v>
      </c>
      <c r="S40" s="7"/>
      <c r="T40" s="21">
        <f>(T39/$T$126)</f>
        <v>0.008475701274446934</v>
      </c>
      <c r="U40" s="7"/>
      <c r="V40" s="21">
        <f>(V39/$V$126)</f>
        <v>0.007939036034531827</v>
      </c>
      <c r="W40" s="7"/>
      <c r="X40" s="21">
        <f>(X39/$X$126)</f>
        <v>0.0075031656035476684</v>
      </c>
      <c r="Y40" s="7"/>
      <c r="Z40" s="21">
        <f>(Z39/$Z$126)</f>
        <v>0.007415538055700326</v>
      </c>
    </row>
    <row r="41" spans="2:26" s="5" customFormat="1" ht="15" customHeight="1">
      <c r="B41" s="16" t="s">
        <v>17</v>
      </c>
      <c r="C41" s="17"/>
      <c r="D41" s="18">
        <v>3969</v>
      </c>
      <c r="E41" s="19" t="e">
        <f>((#REF!-D41)/D41)</f>
        <v>#REF!</v>
      </c>
      <c r="F41" s="20">
        <v>12218</v>
      </c>
      <c r="G41" s="19">
        <f>((H41-F41)/F41)</f>
        <v>0.11687673923719102</v>
      </c>
      <c r="H41" s="20">
        <v>13646</v>
      </c>
      <c r="I41" s="19">
        <f>((J41-H41)/H41)</f>
        <v>0.15982705554741317</v>
      </c>
      <c r="J41" s="20">
        <v>15827</v>
      </c>
      <c r="K41" s="19">
        <f>((L41-J41)/J41)</f>
        <v>-0.010551589056675302</v>
      </c>
      <c r="L41" s="20">
        <v>15660</v>
      </c>
      <c r="M41" s="19">
        <f>((N41-L41)/L41)</f>
        <v>-0.06296296296296296</v>
      </c>
      <c r="N41" s="20">
        <v>14674</v>
      </c>
      <c r="O41" s="19">
        <f>((P41-N41)/N41)</f>
        <v>-0.02296578983235655</v>
      </c>
      <c r="P41" s="20">
        <v>14337</v>
      </c>
      <c r="Q41" s="19">
        <f>((R41-P41)/P41)</f>
        <v>-0.02880658436213992</v>
      </c>
      <c r="R41" s="20">
        <v>13924</v>
      </c>
      <c r="S41" s="19">
        <f>((T41-R41)/R41)</f>
        <v>0.05300201091640333</v>
      </c>
      <c r="T41" s="20">
        <v>14662</v>
      </c>
      <c r="U41" s="19">
        <f>((V41-T41)/T41)</f>
        <v>0.02639476196971764</v>
      </c>
      <c r="V41" s="20">
        <v>15049</v>
      </c>
      <c r="W41" s="19">
        <f>((X41-V41)/V41)</f>
        <v>0.032427403814206925</v>
      </c>
      <c r="X41" s="20">
        <v>15537</v>
      </c>
      <c r="Y41" s="19">
        <f>((Z41-X41)/X41)</f>
        <v>0.06983330115208856</v>
      </c>
      <c r="Z41" s="20">
        <v>16622</v>
      </c>
    </row>
    <row r="42" spans="2:26" s="5" customFormat="1" ht="15" customHeight="1">
      <c r="B42" s="23" t="s">
        <v>8</v>
      </c>
      <c r="C42" s="10"/>
      <c r="D42" s="21">
        <f>(D41/$D$126)</f>
        <v>0.007416113276505738</v>
      </c>
      <c r="E42" s="10"/>
      <c r="F42" s="21">
        <f>(F41/$F$126)</f>
        <v>0.010628830419785736</v>
      </c>
      <c r="G42" s="19"/>
      <c r="H42" s="21">
        <f>(H41/$H$126)</f>
        <v>0.010725314524603539</v>
      </c>
      <c r="J42" s="21">
        <f>(J41/$J$126)</f>
        <v>0.01119000669548009</v>
      </c>
      <c r="L42" s="21">
        <f>(L41/$L$126)</f>
        <v>0.009876910734423367</v>
      </c>
      <c r="N42" s="21">
        <f>(N41/$N$126)</f>
        <v>0.008446775356875396</v>
      </c>
      <c r="P42" s="21">
        <f>(P41/$P$126)</f>
        <v>0.007594675198779512</v>
      </c>
      <c r="Q42" s="7"/>
      <c r="R42" s="21">
        <f>(R41/$R$126)</f>
        <v>0.006612204465469942</v>
      </c>
      <c r="S42" s="7"/>
      <c r="T42" s="21">
        <f>(T41/$T$126)</f>
        <v>0.006340020003364163</v>
      </c>
      <c r="U42" s="7"/>
      <c r="V42" s="21">
        <f>(V41/$V$126)</f>
        <v>0.005940165727821282</v>
      </c>
      <c r="W42" s="7"/>
      <c r="X42" s="21">
        <f>(X41/$X$126)</f>
        <v>0.005677804596840061</v>
      </c>
      <c r="Y42" s="7"/>
      <c r="Z42" s="21">
        <f>(Z41/$Z$126)</f>
        <v>0.005673175015503788</v>
      </c>
    </row>
    <row r="43" spans="2:26" s="5" customFormat="1" ht="15" customHeight="1">
      <c r="B43" s="16" t="s">
        <v>18</v>
      </c>
      <c r="C43" s="17"/>
      <c r="D43" s="18">
        <v>6031</v>
      </c>
      <c r="E43" s="19" t="e">
        <f>((#REF!-D43)/D43)</f>
        <v>#REF!</v>
      </c>
      <c r="F43" s="20">
        <v>6619</v>
      </c>
      <c r="G43" s="19">
        <f>((H43-F43)/F43)</f>
        <v>0.03882761746487385</v>
      </c>
      <c r="H43" s="20">
        <v>6876</v>
      </c>
      <c r="I43" s="19">
        <f>((J43-H43)/H43)</f>
        <v>0.10456660849331006</v>
      </c>
      <c r="J43" s="20">
        <v>7595</v>
      </c>
      <c r="K43" s="19">
        <f>((L43-J43)/J43)</f>
        <v>0.02685977616853193</v>
      </c>
      <c r="L43" s="20">
        <v>7799</v>
      </c>
      <c r="M43" s="19">
        <f>((N43-L43)/L43)</f>
        <v>-0.0933453006795743</v>
      </c>
      <c r="N43" s="20">
        <v>7071</v>
      </c>
      <c r="O43" s="19">
        <f>((P43-N43)/N43)</f>
        <v>-0.14057417621269977</v>
      </c>
      <c r="P43" s="20">
        <v>6077</v>
      </c>
      <c r="Q43" s="19">
        <f>((R43-P43)/P43)</f>
        <v>-0.1612637814711206</v>
      </c>
      <c r="R43" s="20">
        <v>5097</v>
      </c>
      <c r="S43" s="19">
        <f>((T43-R43)/R43)</f>
        <v>-0.030998626643123407</v>
      </c>
      <c r="T43" s="20">
        <v>4939</v>
      </c>
      <c r="U43" s="19">
        <f>((V43-T43)/T43)</f>
        <v>0.02530876695687386</v>
      </c>
      <c r="V43" s="20">
        <v>5064</v>
      </c>
      <c r="W43" s="19">
        <f>((X43-V43)/V43)</f>
        <v>-0.013625592417061612</v>
      </c>
      <c r="X43" s="20">
        <v>4995</v>
      </c>
      <c r="Y43" s="19">
        <f>((Z43-X43)/X43)</f>
        <v>0.022022022022022022</v>
      </c>
      <c r="Z43" s="20">
        <v>5105</v>
      </c>
    </row>
    <row r="44" spans="2:26" s="5" customFormat="1" ht="15" customHeight="1">
      <c r="B44" s="23" t="s">
        <v>8</v>
      </c>
      <c r="C44" s="10"/>
      <c r="D44" s="21">
        <f>(D43/$D$126)</f>
        <v>0.01126897938286876</v>
      </c>
      <c r="E44" s="10"/>
      <c r="F44" s="21">
        <f>(F43/$F$126)</f>
        <v>0.00575808058181059</v>
      </c>
      <c r="G44" s="19"/>
      <c r="H44" s="21">
        <f>(H43/$H$126)</f>
        <v>0.005404313547645752</v>
      </c>
      <c r="J44" s="21">
        <f>(J43/$J$126)</f>
        <v>0.00536981745448735</v>
      </c>
      <c r="L44" s="21">
        <f>(L43/$L$126)</f>
        <v>0.00491890337278211</v>
      </c>
      <c r="N44" s="21">
        <f>(N43/$N$126)</f>
        <v>0.004070270447626136</v>
      </c>
      <c r="P44" s="21">
        <f>(P43/$P$126)</f>
        <v>0.0032191421624456367</v>
      </c>
      <c r="Q44" s="7"/>
      <c r="R44" s="21">
        <f>(R43/$R$126)</f>
        <v>0.0024204543349971483</v>
      </c>
      <c r="S44" s="7"/>
      <c r="T44" s="21">
        <f>(T43/$T$126)</f>
        <v>0.0021356812710827716</v>
      </c>
      <c r="U44" s="7"/>
      <c r="V44" s="21">
        <f>(V43/$V$126)</f>
        <v>0.001998870306710544</v>
      </c>
      <c r="W44" s="7"/>
      <c r="X44" s="21">
        <f>(X43/$X$126)</f>
        <v>0.001825361006707608</v>
      </c>
      <c r="Y44" s="7"/>
      <c r="Z44" s="21">
        <f>(Z43/$Z$126)</f>
        <v>0.001742363040196537</v>
      </c>
    </row>
    <row r="45" spans="2:26" s="5" customFormat="1" ht="15" customHeight="1">
      <c r="B45" s="16" t="s">
        <v>19</v>
      </c>
      <c r="C45" s="17"/>
      <c r="D45" s="18">
        <v>10012</v>
      </c>
      <c r="E45" s="19" t="e">
        <f>((#REF!-D45)/D45)</f>
        <v>#REF!</v>
      </c>
      <c r="F45" s="20">
        <v>34881</v>
      </c>
      <c r="G45" s="19">
        <f>((H45-F45)/F45)</f>
        <v>0.181875519623864</v>
      </c>
      <c r="H45" s="20">
        <f>SUM(H47+H49)</f>
        <v>41225</v>
      </c>
      <c r="I45" s="19">
        <f>((J45-H45)/H45)</f>
        <v>0.13756215888417223</v>
      </c>
      <c r="J45" s="20">
        <v>46896</v>
      </c>
      <c r="K45" s="19">
        <f>((L45-J45)/J45)</f>
        <v>0.1790344592289321</v>
      </c>
      <c r="L45" s="20">
        <v>55292</v>
      </c>
      <c r="M45" s="19">
        <f>((N45-L45)/L45)</f>
        <v>0.15466975330970123</v>
      </c>
      <c r="N45" s="20">
        <v>63844</v>
      </c>
      <c r="O45" s="19">
        <f>((P45-N45)/N45)</f>
        <v>0.0798038969989349</v>
      </c>
      <c r="P45" s="20">
        <f>P47+P49</f>
        <v>68939</v>
      </c>
      <c r="Q45" s="19">
        <f>((R45-P45)/P45)</f>
        <v>0.17028097303413162</v>
      </c>
      <c r="R45" s="20">
        <f>R47+R49</f>
        <v>80678</v>
      </c>
      <c r="S45" s="19">
        <f>((T45-R45)/R45)</f>
        <v>0.06213589826222762</v>
      </c>
      <c r="T45" s="20">
        <f>T47+T49</f>
        <v>85691</v>
      </c>
      <c r="U45" s="19">
        <f>((V45-T45)/T45)</f>
        <v>0.13779743496983346</v>
      </c>
      <c r="V45" s="20">
        <f>V47+V49</f>
        <v>97499</v>
      </c>
      <c r="W45" s="19">
        <f>((X45-V45)/V45)</f>
        <v>0.12743720448414855</v>
      </c>
      <c r="X45" s="20">
        <f>X47+X49</f>
        <v>109924</v>
      </c>
      <c r="Y45" s="19">
        <f>((Z45-X45)/X45)</f>
        <v>0.09247298133255703</v>
      </c>
      <c r="Z45" s="20">
        <f>Z47+Z49</f>
        <v>120089</v>
      </c>
    </row>
    <row r="46" spans="2:26" s="5" customFormat="1" ht="15" customHeight="1">
      <c r="B46" s="14" t="s">
        <v>7</v>
      </c>
      <c r="C46" s="10"/>
      <c r="D46" s="21">
        <f>(D45/$D$126)</f>
        <v>0.018707514770565748</v>
      </c>
      <c r="E46" s="10"/>
      <c r="F46" s="21">
        <f>(F45/$F$126)</f>
        <v>0.030344101642866775</v>
      </c>
      <c r="G46" s="19"/>
      <c r="H46" s="21">
        <f>(H45/$H$126)</f>
        <v>0.03240151628878652</v>
      </c>
      <c r="J46" s="21">
        <f>(J45/$J$126)</f>
        <v>0.03315641334373124</v>
      </c>
      <c r="L46" s="21">
        <f>(L45/$L$126)</f>
        <v>0.03487318954838677</v>
      </c>
      <c r="N46" s="21">
        <f>(N45/$N$126)</f>
        <v>0.036750437909523835</v>
      </c>
      <c r="P46" s="21">
        <f>(P45/$P$126)</f>
        <v>0.03651874963581368</v>
      </c>
      <c r="Q46" s="7"/>
      <c r="R46" s="21">
        <f>(R45/$R$126)</f>
        <v>0.03831222578750244</v>
      </c>
      <c r="S46" s="7"/>
      <c r="T46" s="21">
        <f>(T45/$T$126)</f>
        <v>0.03705378898569625</v>
      </c>
      <c r="U46" s="7"/>
      <c r="V46" s="21">
        <f>(V45/$V$126)</f>
        <v>0.03848496367179528</v>
      </c>
      <c r="W46" s="7"/>
      <c r="X46" s="21">
        <f>(X45/$X$126)</f>
        <v>0.04017036702729271</v>
      </c>
      <c r="Y46" s="7"/>
      <c r="Z46" s="21">
        <f>(Z45/$Z$126)</f>
        <v>0.0409870000262805</v>
      </c>
    </row>
    <row r="47" spans="2:26" s="5" customFormat="1" ht="15" customHeight="1">
      <c r="B47" s="16" t="s">
        <v>20</v>
      </c>
      <c r="C47" s="17"/>
      <c r="D47" s="18">
        <v>4535</v>
      </c>
      <c r="E47" s="19" t="e">
        <f>((#REF!-D47)/D47)</f>
        <v>#REF!</v>
      </c>
      <c r="F47" s="20">
        <v>14867</v>
      </c>
      <c r="G47" s="19">
        <f>((H47-F47)/F47)</f>
        <v>0.17468218201385619</v>
      </c>
      <c r="H47" s="20">
        <v>17464</v>
      </c>
      <c r="I47" s="19">
        <f>((J47-H47)/H47)</f>
        <v>0.07054512139257901</v>
      </c>
      <c r="J47" s="20">
        <v>18696</v>
      </c>
      <c r="K47" s="19">
        <f>((L47-J47)/J47)</f>
        <v>0.23598630723149336</v>
      </c>
      <c r="L47" s="20">
        <v>23108</v>
      </c>
      <c r="M47" s="19">
        <f>((N47-L47)/L47)</f>
        <v>0.11074086896312965</v>
      </c>
      <c r="N47" s="20">
        <v>25667</v>
      </c>
      <c r="O47" s="19">
        <f>((P47-N47)/N47)</f>
        <v>0.07819378969104297</v>
      </c>
      <c r="P47" s="20">
        <v>27674</v>
      </c>
      <c r="Q47" s="19">
        <f>((R47-P47)/P47)</f>
        <v>0.16929247669292477</v>
      </c>
      <c r="R47" s="20">
        <v>32359</v>
      </c>
      <c r="S47" s="19">
        <f>((T47-R47)/R47)</f>
        <v>0.02265212151178961</v>
      </c>
      <c r="T47" s="20">
        <v>33092</v>
      </c>
      <c r="U47" s="19">
        <f>((V47-T47)/T47)</f>
        <v>0.1296688021274024</v>
      </c>
      <c r="V47" s="20">
        <v>37383</v>
      </c>
      <c r="W47" s="19">
        <f>((X47-V47)/V47)</f>
        <v>0.12123157584998528</v>
      </c>
      <c r="X47" s="20">
        <v>41915</v>
      </c>
      <c r="Y47" s="19">
        <f>((Z47-X47)/X47)</f>
        <v>0.1039484671358702</v>
      </c>
      <c r="Z47" s="20">
        <v>46272</v>
      </c>
    </row>
    <row r="48" spans="2:26" s="5" customFormat="1" ht="15" customHeight="1">
      <c r="B48" s="14" t="s">
        <v>8</v>
      </c>
      <c r="C48" s="10"/>
      <c r="D48" s="21">
        <f>(D47/$D$126)</f>
        <v>0.008473689521026334</v>
      </c>
      <c r="E48" s="10"/>
      <c r="F48" s="21">
        <f>(F47/$F$126)</f>
        <v>0.01293328055745249</v>
      </c>
      <c r="G48" s="21"/>
      <c r="H48" s="21">
        <f>(H47/$H$126)</f>
        <v>0.01372613900466629</v>
      </c>
      <c r="J48" s="21">
        <f>(J47/$J$126)</f>
        <v>0.013218447284936867</v>
      </c>
      <c r="L48" s="21">
        <f>(L47/$L$126)</f>
        <v>0.014574435073502885</v>
      </c>
      <c r="N48" s="21">
        <f>(N47/$N$126)</f>
        <v>0.014774661515941173</v>
      </c>
      <c r="P48" s="21">
        <f>(P47/$P$126)</f>
        <v>0.014659624848366061</v>
      </c>
      <c r="Q48" s="7"/>
      <c r="R48" s="21">
        <f>(R47/$R$126)</f>
        <v>0.01536658462353791</v>
      </c>
      <c r="S48" s="7"/>
      <c r="T48" s="21">
        <f>(T47/$T$126)</f>
        <v>0.014309367204428242</v>
      </c>
      <c r="U48" s="7"/>
      <c r="V48" s="21">
        <f>(V47/$V$126)</f>
        <v>0.014755878490473986</v>
      </c>
      <c r="W48" s="7"/>
      <c r="X48" s="21">
        <f>(X47/$X$126)</f>
        <v>0.015317318637867745</v>
      </c>
      <c r="Y48" s="7"/>
      <c r="Z48" s="21">
        <f>(Z47/$Z$126)</f>
        <v>0.015792874161797095</v>
      </c>
    </row>
    <row r="49" spans="2:26" s="5" customFormat="1" ht="15" customHeight="1">
      <c r="B49" s="16" t="s">
        <v>21</v>
      </c>
      <c r="C49" s="17"/>
      <c r="D49" s="18">
        <v>5477</v>
      </c>
      <c r="E49" s="19" t="e">
        <f>((#REF!-D49)/D49)</f>
        <v>#REF!</v>
      </c>
      <c r="F49" s="20">
        <v>20014</v>
      </c>
      <c r="G49" s="19">
        <f>((H49-F49)/F49)</f>
        <v>0.1872189467372839</v>
      </c>
      <c r="H49" s="20">
        <v>23761</v>
      </c>
      <c r="I49" s="19">
        <f>((J49-H49)/H49)</f>
        <v>0.18681873658516054</v>
      </c>
      <c r="J49" s="20">
        <v>28200</v>
      </c>
      <c r="K49" s="19">
        <f>((L49-J49)/J49)</f>
        <v>0.14127659574468085</v>
      </c>
      <c r="L49" s="20">
        <v>32184</v>
      </c>
      <c r="M49" s="19">
        <f>((N49-L49)/L49)</f>
        <v>0.18621053939845886</v>
      </c>
      <c r="N49" s="20">
        <v>38177</v>
      </c>
      <c r="O49" s="19">
        <f>((P49-N49)/N49)</f>
        <v>0.08088639756921706</v>
      </c>
      <c r="P49" s="20">
        <v>41265</v>
      </c>
      <c r="Q49" s="19">
        <f>((R49-P49)/P49)</f>
        <v>0.170943899188174</v>
      </c>
      <c r="R49" s="20">
        <v>48319</v>
      </c>
      <c r="S49" s="19">
        <f>((T49-R49)/R49)</f>
        <v>0.08857799209420725</v>
      </c>
      <c r="T49" s="20">
        <v>52599</v>
      </c>
      <c r="U49" s="19">
        <f>((V49-T49)/T49)</f>
        <v>0.14291146219509876</v>
      </c>
      <c r="V49" s="20">
        <v>60116</v>
      </c>
      <c r="W49" s="19">
        <f>((X49-V49)/V49)</f>
        <v>0.13129616075587197</v>
      </c>
      <c r="X49" s="20">
        <v>68009</v>
      </c>
      <c r="Y49" s="19">
        <f>((Z49-X49)/X49)</f>
        <v>0.08540046170359805</v>
      </c>
      <c r="Z49" s="20">
        <v>73817</v>
      </c>
    </row>
    <row r="50" spans="2:26" s="5" customFormat="1" ht="15" customHeight="1">
      <c r="B50" s="14" t="s">
        <v>8</v>
      </c>
      <c r="C50" s="10"/>
      <c r="D50" s="21">
        <f>(D49/$D$126)</f>
        <v>0.010233825249539412</v>
      </c>
      <c r="E50" s="10"/>
      <c r="F50" s="21">
        <f>(F49/$F$126)</f>
        <v>0.017410821085414283</v>
      </c>
      <c r="G50" s="19"/>
      <c r="H50" s="21">
        <f>(H49/$H$126)</f>
        <v>0.01867537728412023</v>
      </c>
      <c r="J50" s="21">
        <f>(J49/$J$126)</f>
        <v>0.019937966058794374</v>
      </c>
      <c r="L50" s="21">
        <f>(L49/$L$126)</f>
        <v>0.020298754474883888</v>
      </c>
      <c r="N50" s="21">
        <f>(N49/$N$126)</f>
        <v>0.021975776393582662</v>
      </c>
      <c r="P50" s="21">
        <f>(P49/$P$126)</f>
        <v>0.021859124787447625</v>
      </c>
      <c r="Q50" s="7"/>
      <c r="R50" s="21">
        <f>(R49/$R$126)</f>
        <v>0.02294564116396453</v>
      </c>
      <c r="S50" s="7"/>
      <c r="T50" s="21">
        <f>(T49/$T$126)</f>
        <v>0.022744421781268013</v>
      </c>
      <c r="U50" s="7"/>
      <c r="V50" s="21">
        <f>(V49/$V$126)</f>
        <v>0.0237290851813213</v>
      </c>
      <c r="W50" s="7"/>
      <c r="X50" s="21">
        <f>(X49/$X$126)</f>
        <v>0.024853048389424967</v>
      </c>
      <c r="Y50" s="7"/>
      <c r="Z50" s="21">
        <f>(Z49/$Z$126)</f>
        <v>0.025194125864483406</v>
      </c>
    </row>
    <row r="51" spans="2:26" s="5" customFormat="1" ht="15" customHeight="1">
      <c r="B51" s="16" t="s">
        <v>22</v>
      </c>
      <c r="C51" s="17"/>
      <c r="D51" s="18">
        <v>134272</v>
      </c>
      <c r="E51" s="19" t="e">
        <f>((#REF!-D51)/D51)</f>
        <v>#REF!</v>
      </c>
      <c r="F51" s="20">
        <v>273591</v>
      </c>
      <c r="G51" s="19">
        <f>((H51-F51)/F51)</f>
        <v>0.11367698498854129</v>
      </c>
      <c r="H51" s="20">
        <f>SUM(H53+H55)</f>
        <v>304692</v>
      </c>
      <c r="I51" s="19">
        <f>((J51-H51)/H51)</f>
        <v>0.10510285796804641</v>
      </c>
      <c r="J51" s="20">
        <v>336716</v>
      </c>
      <c r="K51" s="19">
        <f>((L51-J51)/J51)</f>
        <v>0.10332149348412312</v>
      </c>
      <c r="L51" s="20">
        <v>371506</v>
      </c>
      <c r="M51" s="19">
        <f>((N51-L51)/L51)</f>
        <v>0.09076838597492369</v>
      </c>
      <c r="N51" s="20">
        <v>405227</v>
      </c>
      <c r="O51" s="19">
        <f>((P51-N51)/N51)</f>
        <v>0.08089293161610653</v>
      </c>
      <c r="P51" s="20">
        <f>P53+P55</f>
        <v>438007</v>
      </c>
      <c r="Q51" s="19">
        <f>((R51-P51)/P51)</f>
        <v>0.12250945761140804</v>
      </c>
      <c r="R51" s="20">
        <f>R53+R55</f>
        <v>491667</v>
      </c>
      <c r="S51" s="19">
        <f>((T51-R51)/R51)</f>
        <v>0.09389688549363695</v>
      </c>
      <c r="T51" s="20">
        <f>T53+T55</f>
        <v>537833</v>
      </c>
      <c r="U51" s="19">
        <f>((V51-T51)/T51)</f>
        <v>0.07971805374530756</v>
      </c>
      <c r="V51" s="20">
        <f>V53+V55</f>
        <v>580708</v>
      </c>
      <c r="W51" s="19">
        <f>((X51-V51)/V51)</f>
        <v>0.07943579217093617</v>
      </c>
      <c r="X51" s="20">
        <f>X53+X55</f>
        <v>626837</v>
      </c>
      <c r="Y51" s="19">
        <f>((Z51-X51)/X51)</f>
        <v>0.06852818196756094</v>
      </c>
      <c r="Z51" s="20">
        <f>Z53+Z55</f>
        <v>669793</v>
      </c>
    </row>
    <row r="52" spans="2:26" s="5" customFormat="1" ht="15" customHeight="1">
      <c r="B52" s="14" t="s">
        <v>7</v>
      </c>
      <c r="C52" s="10"/>
      <c r="D52" s="21">
        <f>(D51/$D$126)</f>
        <v>0.2508884761559533</v>
      </c>
      <c r="E52" s="10"/>
      <c r="F52" s="21">
        <f>(F51/$F$126)</f>
        <v>0.23800559366341456</v>
      </c>
      <c r="G52" s="19"/>
      <c r="H52" s="21">
        <f>(H51/$H$126)</f>
        <v>0.23947805460431637</v>
      </c>
      <c r="J52" s="21">
        <f>(J51/$J$126)</f>
        <v>0.2380649709025889</v>
      </c>
      <c r="L52" s="21">
        <f>(L51/$L$126)</f>
        <v>0.23431236266300687</v>
      </c>
      <c r="N52" s="21">
        <f>(N51/$N$126)</f>
        <v>0.23326028605291985</v>
      </c>
      <c r="P52" s="21">
        <f>(P51/$P$126)</f>
        <v>0.2320234986253622</v>
      </c>
      <c r="Q52" s="7"/>
      <c r="R52" s="21">
        <f>(R51/$R$126)</f>
        <v>0.2334819543898456</v>
      </c>
      <c r="S52" s="7"/>
      <c r="T52" s="21">
        <f>(T51/$T$126)</f>
        <v>0.23256526929950605</v>
      </c>
      <c r="U52" s="7"/>
      <c r="V52" s="21">
        <f>(V51/$V$126)</f>
        <v>0.22921800514795942</v>
      </c>
      <c r="W52" s="7"/>
      <c r="X52" s="21">
        <f>(X51/$X$126)</f>
        <v>0.22906983330562097</v>
      </c>
      <c r="Y52" s="7"/>
      <c r="Z52" s="21">
        <f>(Z51/$Z$126)</f>
        <v>0.22860383306216636</v>
      </c>
    </row>
    <row r="53" spans="2:26" s="5" customFormat="1" ht="15" customHeight="1">
      <c r="B53" s="16" t="s">
        <v>23</v>
      </c>
      <c r="C53" s="17"/>
      <c r="D53" s="18">
        <v>28755</v>
      </c>
      <c r="E53" s="19" t="e">
        <f>((#REF!-D53)/D53)</f>
        <v>#REF!</v>
      </c>
      <c r="F53" s="20">
        <v>97370</v>
      </c>
      <c r="G53" s="19">
        <f>((H53-F53)/F53)</f>
        <v>0.1712950600801068</v>
      </c>
      <c r="H53" s="20">
        <v>114049</v>
      </c>
      <c r="I53" s="19">
        <f>((J53-H53)/H53)</f>
        <v>0.18745451516453454</v>
      </c>
      <c r="J53" s="20">
        <v>135428</v>
      </c>
      <c r="K53" s="19">
        <f>((L53-J53)/J53)</f>
        <v>0.15332870602829549</v>
      </c>
      <c r="L53" s="20">
        <v>156193</v>
      </c>
      <c r="M53" s="19">
        <f>((N53-L53)/L53)</f>
        <v>0.12591473369485187</v>
      </c>
      <c r="N53" s="20">
        <v>175860</v>
      </c>
      <c r="O53" s="19">
        <f>((P53-N53)/N53)</f>
        <v>0.12881837825543047</v>
      </c>
      <c r="P53" s="20">
        <v>198514</v>
      </c>
      <c r="Q53" s="19">
        <f>((R53-P53)/P53)</f>
        <v>0.1621799973805374</v>
      </c>
      <c r="R53" s="20">
        <v>230709</v>
      </c>
      <c r="S53" s="19">
        <f>((T53-R53)/R53)</f>
        <v>0.11275242838380817</v>
      </c>
      <c r="T53" s="20">
        <v>256722</v>
      </c>
      <c r="U53" s="19">
        <f>((V53-T53)/T53)</f>
        <v>0.09936039762856319</v>
      </c>
      <c r="V53" s="20">
        <v>282230</v>
      </c>
      <c r="W53" s="19">
        <f>((X53-V53)/V53)</f>
        <v>0.08591928568897708</v>
      </c>
      <c r="X53" s="20">
        <v>306479</v>
      </c>
      <c r="Y53" s="19">
        <f>((Z53-X53)/X53)</f>
        <v>0.10102486630405345</v>
      </c>
      <c r="Z53" s="20">
        <v>337441</v>
      </c>
    </row>
    <row r="54" spans="2:26" s="5" customFormat="1" ht="15" customHeight="1">
      <c r="B54" s="14" t="s">
        <v>8</v>
      </c>
      <c r="C54" s="10"/>
      <c r="D54" s="21">
        <f>(D53/$D$126)</f>
        <v>0.05372898394203137</v>
      </c>
      <c r="E54" s="10"/>
      <c r="F54" s="21">
        <f>(F53/$F$126)</f>
        <v>0.08470528875221289</v>
      </c>
      <c r="G54" s="19"/>
      <c r="H54" s="21">
        <f>(H53/$H$126)</f>
        <v>0.08963882428671471</v>
      </c>
      <c r="J54" s="21">
        <f>(J53/$J$126)</f>
        <v>0.09575031444717746</v>
      </c>
      <c r="L54" s="21">
        <f>(L53/$L$126)</f>
        <v>0.0985124085786583</v>
      </c>
      <c r="N54" s="21">
        <f>(N53/$N$126)</f>
        <v>0.10123006094180911</v>
      </c>
      <c r="P54" s="21">
        <f>(P53/$P$126)</f>
        <v>0.10515793767249189</v>
      </c>
      <c r="Q54" s="7"/>
      <c r="R54" s="21">
        <f>(R53/$R$126)</f>
        <v>0.10955868141511813</v>
      </c>
      <c r="S54" s="7"/>
      <c r="T54" s="21">
        <f>(T53/$T$126)</f>
        <v>0.1110095904585769</v>
      </c>
      <c r="U54" s="7"/>
      <c r="V54" s="21">
        <f>(V53/$V$126)</f>
        <v>0.1114022840961526</v>
      </c>
      <c r="W54" s="7"/>
      <c r="X54" s="21">
        <f>(X53/$X$126)</f>
        <v>0.1119989621571053</v>
      </c>
      <c r="Y54" s="7"/>
      <c r="Z54" s="21">
        <f>(Z53/$Z$126)</f>
        <v>0.11517036760959054</v>
      </c>
    </row>
    <row r="55" spans="2:26" s="5" customFormat="1" ht="15" customHeight="1">
      <c r="B55" s="16" t="s">
        <v>24</v>
      </c>
      <c r="C55" s="17"/>
      <c r="D55" s="18">
        <v>105517</v>
      </c>
      <c r="E55" s="19" t="e">
        <f>((#REF!-D55)/D55)</f>
        <v>#REF!</v>
      </c>
      <c r="F55" s="20">
        <v>176221</v>
      </c>
      <c r="G55" s="19">
        <f>((H55-F55)/F55)</f>
        <v>0.0818404162954472</v>
      </c>
      <c r="H55" s="20">
        <v>190643</v>
      </c>
      <c r="I55" s="19">
        <f>((J55-H55)/H55)</f>
        <v>0.05583735044035186</v>
      </c>
      <c r="J55" s="20">
        <v>201288</v>
      </c>
      <c r="K55" s="19">
        <f>((L55-J55)/J55)</f>
        <v>0.06967628472636223</v>
      </c>
      <c r="L55" s="20">
        <v>215313</v>
      </c>
      <c r="M55" s="19">
        <f>((N55-L55)/L55)</f>
        <v>0.06527241736448798</v>
      </c>
      <c r="N55" s="20">
        <v>229367</v>
      </c>
      <c r="O55" s="19">
        <f>((P55-N55)/N55)</f>
        <v>0.0441475887987374</v>
      </c>
      <c r="P55" s="20">
        <v>239493</v>
      </c>
      <c r="Q55" s="19">
        <f>((R55-P55)/P55)</f>
        <v>0.08962683669251294</v>
      </c>
      <c r="R55" s="20">
        <v>260958</v>
      </c>
      <c r="S55" s="19">
        <f>((T55-R55)/R55)</f>
        <v>0.0772269867181692</v>
      </c>
      <c r="T55" s="20">
        <v>281111</v>
      </c>
      <c r="U55" s="19">
        <f>((V55-T55)/T55)</f>
        <v>0.0617798663161527</v>
      </c>
      <c r="V55" s="20">
        <v>298478</v>
      </c>
      <c r="W55" s="19">
        <f>((X55-V55)/V55)</f>
        <v>0.07330523522671688</v>
      </c>
      <c r="X55" s="20">
        <v>320358</v>
      </c>
      <c r="Y55" s="19">
        <f>((Z55-X55)/X55)</f>
        <v>0.037439364710729874</v>
      </c>
      <c r="Z55" s="20">
        <v>332352</v>
      </c>
    </row>
    <row r="56" spans="2:26" s="5" customFormat="1" ht="15" customHeight="1">
      <c r="B56" s="14" t="s">
        <v>8</v>
      </c>
      <c r="C56" s="10"/>
      <c r="D56" s="21">
        <f>(D55/$D$126)</f>
        <v>0.1971594922139219</v>
      </c>
      <c r="E56" s="10"/>
      <c r="F56" s="21">
        <f>(F55/$F$126)</f>
        <v>0.15330030491120167</v>
      </c>
      <c r="G56" s="19"/>
      <c r="H56" s="21">
        <f>(H55/$H$126)</f>
        <v>0.14983923031760166</v>
      </c>
      <c r="J56" s="21">
        <f>(J55/$J$126)</f>
        <v>0.14231465645541141</v>
      </c>
      <c r="L56" s="21">
        <f>(L55/$L$126)</f>
        <v>0.13579995408434856</v>
      </c>
      <c r="N56" s="21">
        <f>(N55/$N$126)</f>
        <v>0.13203022511111073</v>
      </c>
      <c r="P56" s="21">
        <f>(P55/$P$126)</f>
        <v>0.12686556095287033</v>
      </c>
      <c r="Q56" s="7"/>
      <c r="R56" s="21">
        <f>(R55/$R$126)</f>
        <v>0.12392327297472745</v>
      </c>
      <c r="S56" s="7"/>
      <c r="T56" s="21">
        <f>(T55/$T$126)</f>
        <v>0.12155567884092915</v>
      </c>
      <c r="U56" s="7"/>
      <c r="V56" s="21">
        <f>(V55/$V$126)</f>
        <v>0.11781572105180682</v>
      </c>
      <c r="W56" s="7"/>
      <c r="X56" s="21">
        <f>(X55/$X$126)</f>
        <v>0.11707087114851568</v>
      </c>
      <c r="Y56" s="7"/>
      <c r="Z56" s="21">
        <f>(Z55/$Z$126)</f>
        <v>0.11343346545257581</v>
      </c>
    </row>
    <row r="57" spans="2:26" s="5" customFormat="1" ht="15" customHeight="1">
      <c r="B57" s="14" t="s">
        <v>25</v>
      </c>
      <c r="C57" s="10"/>
      <c r="D57" s="21"/>
      <c r="E57" s="10"/>
      <c r="F57" s="20">
        <v>9209</v>
      </c>
      <c r="G57" s="19">
        <f>((H57-F57)/F57)</f>
        <v>0.4874579215984363</v>
      </c>
      <c r="H57" s="20">
        <v>13698</v>
      </c>
      <c r="I57" s="19">
        <f>((J57-H57)/H57)</f>
        <v>0.37830340195649</v>
      </c>
      <c r="J57" s="20">
        <v>18880</v>
      </c>
      <c r="K57" s="19">
        <f>((L57-J57)/J57)</f>
        <v>0.2911016949152542</v>
      </c>
      <c r="L57" s="20">
        <v>24376</v>
      </c>
      <c r="M57" s="19">
        <f>((N57-L57)/L57)</f>
        <v>0.22686248769281261</v>
      </c>
      <c r="N57" s="20">
        <v>29906</v>
      </c>
      <c r="O57" s="19">
        <f>((P57-N57)/N57)</f>
        <v>0.0912525914532201</v>
      </c>
      <c r="P57" s="20">
        <v>32635</v>
      </c>
      <c r="Q57" s="19">
        <f>((R57-P57)/P57)</f>
        <v>0.1675808181400337</v>
      </c>
      <c r="R57" s="20">
        <v>38104</v>
      </c>
      <c r="S57" s="19">
        <f>((T57-R57)/R57)</f>
        <v>0.1730526978794877</v>
      </c>
      <c r="T57" s="20">
        <v>44698</v>
      </c>
      <c r="U57" s="19">
        <f>((V57-T57)/T57)</f>
        <v>0.17266991811714172</v>
      </c>
      <c r="V57" s="20">
        <v>52416</v>
      </c>
      <c r="W57" s="19">
        <f>((X57-V57)/V57)</f>
        <v>0.17101648351648352</v>
      </c>
      <c r="X57" s="20">
        <v>61380</v>
      </c>
      <c r="Y57" s="19">
        <f>((Z57-X57)/X57)</f>
        <v>0.19868035190615835</v>
      </c>
      <c r="Z57" s="20">
        <v>73575</v>
      </c>
    </row>
    <row r="58" spans="2:26" s="5" customFormat="1" ht="15" customHeight="1">
      <c r="B58" s="14" t="s">
        <v>7</v>
      </c>
      <c r="C58" s="10"/>
      <c r="D58" s="21"/>
      <c r="E58" s="10"/>
      <c r="F58" s="21">
        <f>(F57/$F$126)</f>
        <v>0.008011204725471177</v>
      </c>
      <c r="G58" s="19"/>
      <c r="H58" s="21">
        <f>(H57/$H$126)</f>
        <v>0.010766184842299522</v>
      </c>
      <c r="J58" s="21">
        <f>(J57/$J$126)</f>
        <v>0.013348538978370135</v>
      </c>
      <c r="L58" s="21">
        <f>(L57/$L$126)</f>
        <v>0.015374174716622223</v>
      </c>
      <c r="N58" s="21">
        <f>(N57/$N$126)</f>
        <v>0.017214751521242713</v>
      </c>
      <c r="P58" s="21">
        <f>(P57/$P$126)</f>
        <v>0.01728759329791235</v>
      </c>
      <c r="Q58" s="7"/>
      <c r="R58" s="21">
        <f>(R57/$R$126)</f>
        <v>0.01809476005115388</v>
      </c>
      <c r="S58" s="7"/>
      <c r="T58" s="21">
        <f>(T57/$T$126)</f>
        <v>0.019327937123882918</v>
      </c>
      <c r="U58" s="7"/>
      <c r="V58" s="21">
        <f>(V57/$V$126)</f>
        <v>0.020689728672302503</v>
      </c>
      <c r="W58" s="7"/>
      <c r="X58" s="21">
        <f>(X57/$X$126)</f>
        <v>0.022430562280623217</v>
      </c>
      <c r="Y58" s="7"/>
      <c r="Z58" s="21">
        <f>(Z57/$Z$126)</f>
        <v>0.025111530006358514</v>
      </c>
    </row>
    <row r="59" spans="2:26" s="5" customFormat="1" ht="15" customHeight="1">
      <c r="B59" s="16" t="s">
        <v>26</v>
      </c>
      <c r="C59" s="17"/>
      <c r="D59" s="18">
        <v>26554</v>
      </c>
      <c r="E59" s="19" t="e">
        <f>((#REF!-D59)/D59)</f>
        <v>#REF!</v>
      </c>
      <c r="F59" s="20">
        <v>54759</v>
      </c>
      <c r="G59" s="19">
        <f>((H59-F59)/F59)</f>
        <v>0.09037783743311602</v>
      </c>
      <c r="H59" s="20">
        <v>59708</v>
      </c>
      <c r="I59" s="19">
        <f>((J59-H59)/H59)</f>
        <v>0.10162792255644135</v>
      </c>
      <c r="J59" s="20">
        <v>65776</v>
      </c>
      <c r="K59" s="19">
        <f>((L59-J59)/J59)</f>
        <v>0.04712965215276089</v>
      </c>
      <c r="L59" s="20">
        <v>68876</v>
      </c>
      <c r="M59" s="19">
        <f>((N59-L59)/L59)</f>
        <v>0.07159242697020733</v>
      </c>
      <c r="N59" s="20">
        <v>73807</v>
      </c>
      <c r="O59" s="19">
        <f>((P59-N59)/N59)</f>
        <v>0.07264893573780265</v>
      </c>
      <c r="P59" s="20">
        <v>79169</v>
      </c>
      <c r="Q59" s="19">
        <f>((R59-P59)/P59)</f>
        <v>0.07904609127309932</v>
      </c>
      <c r="R59" s="20">
        <v>85427</v>
      </c>
      <c r="S59" s="19">
        <f>((T59-R59)/R59)</f>
        <v>0.06570522200241141</v>
      </c>
      <c r="T59" s="20">
        <v>91040</v>
      </c>
      <c r="U59" s="19">
        <f>((V59-T59)/T59)</f>
        <v>0.06592706502636204</v>
      </c>
      <c r="V59" s="20">
        <v>97042</v>
      </c>
      <c r="W59" s="19">
        <f>((X59-V59)/V59)</f>
        <v>0.03715916819521444</v>
      </c>
      <c r="X59" s="20">
        <v>100648</v>
      </c>
      <c r="Y59" s="19">
        <f>((Z59-X59)/X59)</f>
        <v>0.007064223829584294</v>
      </c>
      <c r="Z59" s="20">
        <v>101359</v>
      </c>
    </row>
    <row r="60" spans="2:26" s="5" customFormat="1" ht="15" customHeight="1">
      <c r="B60" s="14" t="s">
        <v>7</v>
      </c>
      <c r="C60" s="10"/>
      <c r="D60" s="21">
        <f>(D59/$D$126)</f>
        <v>0.049616395047703044</v>
      </c>
      <c r="E60" s="10"/>
      <c r="F60" s="21">
        <f>(F59/$F$126)</f>
        <v>0.047636611962436334</v>
      </c>
      <c r="G60" s="19"/>
      <c r="H60" s="21">
        <f>(H59/$H$126)</f>
        <v>0.04692855632676448</v>
      </c>
      <c r="J60" s="21">
        <f>(J59/$J$126)</f>
        <v>0.046504952322101376</v>
      </c>
      <c r="L60" s="21">
        <f>(L59/$L$126)</f>
        <v>0.04344074736552643</v>
      </c>
      <c r="N60" s="21">
        <f>(N59/$N$126)</f>
        <v>0.04248542652071026</v>
      </c>
      <c r="P60" s="21">
        <f>(P59/$P$126)</f>
        <v>0.041937842004057695</v>
      </c>
      <c r="Q60" s="7"/>
      <c r="R60" s="21">
        <f>(R59/$R$126)</f>
        <v>0.04056742249868577</v>
      </c>
      <c r="S60" s="7"/>
      <c r="T60" s="21">
        <f>(T59/$T$126)</f>
        <v>0.03936675904421453</v>
      </c>
      <c r="U60" s="7"/>
      <c r="V60" s="21">
        <f>(V59/$V$126)</f>
        <v>0.0383045758893769</v>
      </c>
      <c r="W60" s="7"/>
      <c r="X60" s="21">
        <f>(X59/$X$126)</f>
        <v>0.036780567488109574</v>
      </c>
      <c r="Y60" s="7"/>
      <c r="Z60" s="21">
        <f>(Z59/$Z$126)</f>
        <v>0.03459435365157313</v>
      </c>
    </row>
    <row r="61" spans="2:26" s="5" customFormat="1" ht="15" customHeight="1">
      <c r="B61" s="16"/>
      <c r="C61" s="17"/>
      <c r="D61" s="25"/>
      <c r="E61" s="19"/>
      <c r="F61" s="18"/>
      <c r="G61" s="19"/>
      <c r="H61" s="19"/>
      <c r="I61" s="19"/>
      <c r="J61" s="18"/>
      <c r="K61" s="19"/>
      <c r="L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s="5" customFormat="1" ht="15" customHeight="1">
      <c r="B62" s="8" t="s">
        <v>55</v>
      </c>
      <c r="C62" s="10"/>
      <c r="D62" s="21"/>
      <c r="E62" s="10"/>
      <c r="F62" s="21"/>
      <c r="G62" s="10"/>
      <c r="H62" s="10"/>
      <c r="I62" s="10"/>
      <c r="J62" s="21"/>
      <c r="K62" s="10"/>
      <c r="L62" s="21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s="5" customFormat="1" ht="15" customHeight="1">
      <c r="B63" s="26"/>
      <c r="C63" s="17"/>
      <c r="D63" s="25"/>
      <c r="E63" s="19"/>
      <c r="F63" s="18"/>
      <c r="G63" s="19"/>
      <c r="H63" s="19"/>
      <c r="I63" s="19"/>
      <c r="J63" s="18"/>
      <c r="K63" s="19"/>
      <c r="L63" s="1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s="5" customFormat="1" ht="15" customHeight="1">
      <c r="B64" s="26"/>
      <c r="C64" s="17"/>
      <c r="D64" s="25"/>
      <c r="E64" s="19"/>
      <c r="F64" s="18"/>
      <c r="G64" s="19"/>
      <c r="H64" s="19"/>
      <c r="I64" s="19"/>
      <c r="J64" s="18"/>
      <c r="K64" s="19"/>
      <c r="L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s="5" customFormat="1" ht="15" customHeight="1">
      <c r="B65" s="26"/>
      <c r="C65" s="10"/>
      <c r="D65" s="21"/>
      <c r="E65" s="10"/>
      <c r="F65" s="21"/>
      <c r="G65" s="10"/>
      <c r="H65" s="10"/>
      <c r="I65" s="10"/>
      <c r="J65" s="21"/>
      <c r="K65" s="10"/>
      <c r="L65" s="2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5" customFormat="1" ht="18.75" customHeight="1">
      <c r="A66" s="30" t="s">
        <v>65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2:26" s="5" customFormat="1" ht="17.25" customHeight="1">
      <c r="B67" s="7"/>
      <c r="C67" s="7"/>
      <c r="D67" s="7"/>
      <c r="E67" s="7"/>
      <c r="J67" s="7"/>
      <c r="L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s="27" customFormat="1" ht="13.5" customHeight="1">
      <c r="B68" s="12"/>
      <c r="C68" s="12"/>
      <c r="D68" s="12"/>
      <c r="E68" s="11" t="s">
        <v>27</v>
      </c>
      <c r="F68" s="12"/>
      <c r="G68" s="11" t="s">
        <v>1</v>
      </c>
      <c r="H68" s="14"/>
      <c r="I68" s="11" t="s">
        <v>1</v>
      </c>
      <c r="K68" s="11" t="s">
        <v>1</v>
      </c>
      <c r="M68" s="11" t="s">
        <v>1</v>
      </c>
      <c r="O68" s="11" t="s">
        <v>1</v>
      </c>
      <c r="P68" s="8"/>
      <c r="Q68" s="13" t="s">
        <v>1</v>
      </c>
      <c r="R68" s="7"/>
      <c r="S68" s="13" t="s">
        <v>1</v>
      </c>
      <c r="T68" s="7"/>
      <c r="U68" s="13" t="s">
        <v>1</v>
      </c>
      <c r="V68" s="7"/>
      <c r="W68" s="13" t="s">
        <v>1</v>
      </c>
      <c r="X68" s="7"/>
      <c r="Y68" s="13" t="s">
        <v>1</v>
      </c>
      <c r="Z68" s="7"/>
    </row>
    <row r="69" spans="2:26" s="5" customFormat="1" ht="13.5" customHeight="1">
      <c r="B69" s="12"/>
      <c r="C69" s="12"/>
      <c r="D69" s="12">
        <v>1991</v>
      </c>
      <c r="E69" s="11" t="s">
        <v>3</v>
      </c>
      <c r="F69" s="12">
        <v>1999</v>
      </c>
      <c r="G69" s="11" t="s">
        <v>5</v>
      </c>
      <c r="H69" s="7">
        <v>2000</v>
      </c>
      <c r="I69" s="11" t="s">
        <v>5</v>
      </c>
      <c r="J69" s="15">
        <v>2001</v>
      </c>
      <c r="K69" s="11" t="s">
        <v>5</v>
      </c>
      <c r="L69" s="15">
        <v>2002</v>
      </c>
      <c r="M69" s="11" t="s">
        <v>5</v>
      </c>
      <c r="N69" s="7">
        <v>2003</v>
      </c>
      <c r="O69" s="11" t="s">
        <v>5</v>
      </c>
      <c r="P69" s="7">
        <v>2004</v>
      </c>
      <c r="Q69" s="13" t="s">
        <v>5</v>
      </c>
      <c r="R69" s="7">
        <v>2005</v>
      </c>
      <c r="S69" s="13" t="s">
        <v>5</v>
      </c>
      <c r="T69" s="7">
        <v>2006</v>
      </c>
      <c r="U69" s="13" t="s">
        <v>5</v>
      </c>
      <c r="V69" s="7">
        <v>2007</v>
      </c>
      <c r="W69" s="13" t="s">
        <v>5</v>
      </c>
      <c r="X69" s="7">
        <v>2008</v>
      </c>
      <c r="Y69" s="13" t="s">
        <v>5</v>
      </c>
      <c r="Z69" s="7">
        <v>2009</v>
      </c>
    </row>
    <row r="70" spans="2:26" s="5" customFormat="1" ht="13.5" customHeight="1">
      <c r="B70" s="10"/>
      <c r="C70" s="10"/>
      <c r="D70" s="12"/>
      <c r="E70" s="14"/>
      <c r="F70" s="11"/>
      <c r="G70" s="14"/>
      <c r="H70" s="7"/>
      <c r="J70" s="7"/>
      <c r="L70" s="7"/>
      <c r="N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s="5" customFormat="1" ht="13.5" customHeight="1">
      <c r="B71" s="16" t="s">
        <v>28</v>
      </c>
      <c r="C71" s="17"/>
      <c r="D71" s="18">
        <v>12889</v>
      </c>
      <c r="E71" s="19" t="e">
        <f>((#REF!-D71)/D71)</f>
        <v>#REF!</v>
      </c>
      <c r="F71" s="20">
        <v>16578</v>
      </c>
      <c r="G71" s="19">
        <f>((H71-F71)/F71)</f>
        <v>0.03438291711907347</v>
      </c>
      <c r="H71" s="20">
        <f>SUM(H73+H75)</f>
        <v>17148</v>
      </c>
      <c r="I71" s="19">
        <f>((J71-H71)/H71)</f>
        <v>0.061406578026592024</v>
      </c>
      <c r="J71" s="20">
        <v>18201</v>
      </c>
      <c r="K71" s="19">
        <f>((L71-J71)/J71)</f>
        <v>0.04768968737981429</v>
      </c>
      <c r="L71" s="20">
        <v>19069</v>
      </c>
      <c r="M71" s="19">
        <f>((N71-L71)/L71)</f>
        <v>0.0675966227909172</v>
      </c>
      <c r="N71" s="20">
        <v>20358</v>
      </c>
      <c r="O71" s="19">
        <f>((P71-N71)/N71)</f>
        <v>0.023528833873661458</v>
      </c>
      <c r="P71" s="20">
        <f>P73+P75</f>
        <v>20837</v>
      </c>
      <c r="Q71" s="19">
        <f>((R71-P71)/P71)</f>
        <v>0.05936555166290733</v>
      </c>
      <c r="R71" s="20">
        <f>R73+R75</f>
        <v>22074</v>
      </c>
      <c r="S71" s="19">
        <f>((T71-R71)/R71)</f>
        <v>0.06827036332336686</v>
      </c>
      <c r="T71" s="20">
        <f>T73+T75</f>
        <v>23581</v>
      </c>
      <c r="U71" s="19">
        <f>((V71-T71)/T71)</f>
        <v>0.008311776430176837</v>
      </c>
      <c r="V71" s="20">
        <f>V73+V75</f>
        <v>23777</v>
      </c>
      <c r="W71" s="19">
        <f>((X71-V71)/V71)</f>
        <v>-0.04861841275181898</v>
      </c>
      <c r="X71" s="20">
        <f>X73+X75</f>
        <v>22621</v>
      </c>
      <c r="Y71" s="19">
        <f>((Z71-X71)/X71)</f>
        <v>0.017815304363202333</v>
      </c>
      <c r="Z71" s="20">
        <f>Z73+Z75</f>
        <v>23024</v>
      </c>
    </row>
    <row r="72" spans="2:26" s="5" customFormat="1" ht="13.5" customHeight="1">
      <c r="B72" s="14" t="s">
        <v>7</v>
      </c>
      <c r="C72" s="10"/>
      <c r="D72" s="21">
        <f>(D71/$D$126)</f>
        <v>0.02408321592866779</v>
      </c>
      <c r="E72" s="10"/>
      <c r="F72" s="21">
        <f>(F71/$F$126)</f>
        <v>0.014421734383631358</v>
      </c>
      <c r="H72" s="21">
        <f>(H71/$H$126)</f>
        <v>0.013477773227898393</v>
      </c>
      <c r="J72" s="21">
        <f>(J71/$J$126)</f>
        <v>0.012868472348798454</v>
      </c>
      <c r="L72" s="21">
        <f>(L71/$L$126)</f>
        <v>0.012026999412178748</v>
      </c>
      <c r="M72" s="19"/>
      <c r="N72" s="21">
        <f>(N71/$N$126)</f>
        <v>0.011718648815269817</v>
      </c>
      <c r="P72" s="21">
        <f>(P71/$P$126)</f>
        <v>0.011037891268533773</v>
      </c>
      <c r="Q72" s="7"/>
      <c r="R72" s="21">
        <f>(R71/$R$126)</f>
        <v>0.01048246203467276</v>
      </c>
      <c r="S72" s="7"/>
      <c r="T72" s="21">
        <f>(T71/$T$126)</f>
        <v>0.010196699747601304</v>
      </c>
      <c r="U72" s="7"/>
      <c r="V72" s="21">
        <f>(V71/$V$126)</f>
        <v>0.009385296066875317</v>
      </c>
      <c r="W72" s="7"/>
      <c r="X72" s="21">
        <f>(X71/$X$126)</f>
        <v>0.008266564831377938</v>
      </c>
      <c r="Y72" s="7"/>
      <c r="Z72" s="21">
        <f>(Z71/$Z$126)</f>
        <v>0.00785821089862587</v>
      </c>
    </row>
    <row r="73" spans="2:26" s="5" customFormat="1" ht="13.5" customHeight="1">
      <c r="B73" s="16" t="s">
        <v>29</v>
      </c>
      <c r="C73" s="17"/>
      <c r="D73" s="18">
        <v>11254</v>
      </c>
      <c r="E73" s="19" t="e">
        <f>((#REF!-D73)/D73)</f>
        <v>#REF!</v>
      </c>
      <c r="F73" s="20">
        <v>15031</v>
      </c>
      <c r="G73" s="19">
        <f>((H73-F73)/F73)</f>
        <v>0.030736477945579137</v>
      </c>
      <c r="H73" s="20">
        <v>15493</v>
      </c>
      <c r="I73" s="19">
        <f>((J73-H73)/H73)</f>
        <v>0.06712708965339186</v>
      </c>
      <c r="J73" s="20">
        <v>16533</v>
      </c>
      <c r="K73" s="19">
        <f>((L73-J73)/J73)</f>
        <v>0.05074699086675134</v>
      </c>
      <c r="L73" s="20">
        <v>17372</v>
      </c>
      <c r="M73" s="19">
        <f>((N73-L73)/L73)</f>
        <v>0.06470181901911122</v>
      </c>
      <c r="N73" s="20">
        <v>18496</v>
      </c>
      <c r="O73" s="19">
        <f>((P73-N73)/N73)</f>
        <v>0.028114186851211073</v>
      </c>
      <c r="P73" s="20">
        <v>19016</v>
      </c>
      <c r="Q73" s="19">
        <f>((R73-P73)/P73)</f>
        <v>0.06431426167437947</v>
      </c>
      <c r="R73" s="20">
        <v>20239</v>
      </c>
      <c r="S73" s="19">
        <f>((T73-R73)/R73)</f>
        <v>0.06586293789218835</v>
      </c>
      <c r="T73" s="20">
        <v>21572</v>
      </c>
      <c r="U73" s="19">
        <f>((V73-T73)/T73)</f>
        <v>0.0063508251437048024</v>
      </c>
      <c r="V73" s="20">
        <v>21709</v>
      </c>
      <c r="W73" s="19">
        <f>((X73-V73)/V73)</f>
        <v>-0.04763001520106868</v>
      </c>
      <c r="X73" s="20">
        <v>20675</v>
      </c>
      <c r="Y73" s="19">
        <f>((Z73-X73)/X73)</f>
        <v>0.017122128174123338</v>
      </c>
      <c r="Z73" s="20">
        <v>21029</v>
      </c>
    </row>
    <row r="74" spans="2:26" s="5" customFormat="1" ht="13.5" customHeight="1">
      <c r="B74" s="14" t="s">
        <v>8</v>
      </c>
      <c r="C74" s="10"/>
      <c r="D74" s="21">
        <f>(D73/$D$126)</f>
        <v>0.02102820327886006</v>
      </c>
      <c r="E74" s="10"/>
      <c r="F74" s="21">
        <f>(F73/$F$126)</f>
        <v>0.013075949422147602</v>
      </c>
      <c r="H74" s="21">
        <f>(H73/$H$126)</f>
        <v>0.012176996770458935</v>
      </c>
      <c r="J74" s="21">
        <f>(J73/$J$126)</f>
        <v>0.011689162867022958</v>
      </c>
      <c r="L74" s="21">
        <f>(L73/$L$126)</f>
        <v>0.010956685394534019</v>
      </c>
      <c r="M74" s="19"/>
      <c r="N74" s="21">
        <f>(N73/$N$126)</f>
        <v>0.010646828199588886</v>
      </c>
      <c r="P74" s="21">
        <f>(P73/$P$126)</f>
        <v>0.010073261043453387</v>
      </c>
      <c r="Q74" s="7"/>
      <c r="R74" s="21">
        <f>(R73/$R$126)</f>
        <v>0.009611060483815437</v>
      </c>
      <c r="S74" s="7"/>
      <c r="T74" s="21">
        <f>(T73/$T$126)</f>
        <v>0.009327984689167353</v>
      </c>
      <c r="U74" s="7"/>
      <c r="V74" s="21">
        <f>(V73/$V$126)</f>
        <v>0.008569011747310269</v>
      </c>
      <c r="W74" s="7"/>
      <c r="X74" s="21">
        <f>(X73/$X$126)</f>
        <v>0.007555423185921881</v>
      </c>
      <c r="Y74" s="7"/>
      <c r="Z74" s="21">
        <f>(Z73/$Z$126)</f>
        <v>0.007177307026893826</v>
      </c>
    </row>
    <row r="75" spans="2:26" s="5" customFormat="1" ht="13.5" customHeight="1">
      <c r="B75" s="16" t="s">
        <v>30</v>
      </c>
      <c r="C75" s="17"/>
      <c r="D75" s="18">
        <v>1635</v>
      </c>
      <c r="E75" s="19" t="e">
        <f>((#REF!-D75)/D75)</f>
        <v>#REF!</v>
      </c>
      <c r="F75" s="20">
        <v>1547</v>
      </c>
      <c r="G75" s="19">
        <f>((H75-F75)/F75)</f>
        <v>0.0698125404007757</v>
      </c>
      <c r="H75" s="20">
        <v>1655</v>
      </c>
      <c r="I75" s="19">
        <f>((J75-H75)/H75)</f>
        <v>0.00785498489425982</v>
      </c>
      <c r="J75" s="20">
        <v>1668</v>
      </c>
      <c r="K75" s="19">
        <f>((L75-J75)/J75)</f>
        <v>0.01738609112709832</v>
      </c>
      <c r="L75" s="20">
        <v>1697</v>
      </c>
      <c r="M75" s="19">
        <f>((N75-L75)/L75)</f>
        <v>0.09723040659988215</v>
      </c>
      <c r="N75" s="20">
        <v>1862</v>
      </c>
      <c r="O75" s="19">
        <f>((P75-N75)/N75)</f>
        <v>-0.02201933404940924</v>
      </c>
      <c r="P75" s="20">
        <v>1821</v>
      </c>
      <c r="Q75" s="19">
        <f>((R75-P75)/P75)</f>
        <v>0.007688083470620538</v>
      </c>
      <c r="R75" s="20">
        <v>1835</v>
      </c>
      <c r="S75" s="19">
        <f>((T75-R75)/R75)</f>
        <v>0.09482288828337875</v>
      </c>
      <c r="T75" s="20">
        <v>2009</v>
      </c>
      <c r="U75" s="19">
        <f>((V75-T75)/T75)</f>
        <v>0.02936784469885515</v>
      </c>
      <c r="V75" s="20">
        <v>2068</v>
      </c>
      <c r="W75" s="19">
        <f>((X75-V75)/V75)</f>
        <v>-0.05899419729206963</v>
      </c>
      <c r="X75" s="20">
        <v>1946</v>
      </c>
      <c r="Y75" s="19">
        <f>((Z75-X75)/X75)</f>
        <v>0.025179856115107913</v>
      </c>
      <c r="Z75" s="20">
        <v>1995</v>
      </c>
    </row>
    <row r="76" spans="2:26" s="5" customFormat="1" ht="13.5" customHeight="1">
      <c r="B76" s="14" t="s">
        <v>8</v>
      </c>
      <c r="C76" s="10"/>
      <c r="D76" s="21">
        <f>(D75/$D$126)</f>
        <v>0.0030550126498077304</v>
      </c>
      <c r="E76" s="10"/>
      <c r="F76" s="21">
        <f>(F75/$F$126)</f>
        <v>0.0013457849614837562</v>
      </c>
      <c r="H76" s="21">
        <f>(H75/$H$126)</f>
        <v>0.001300776457439459</v>
      </c>
      <c r="J76" s="21">
        <f>(J75/$J$126)</f>
        <v>0.001179309481775497</v>
      </c>
      <c r="L76" s="21">
        <f>(L75/$L$126)</f>
        <v>0.001070314017644729</v>
      </c>
      <c r="M76" s="19"/>
      <c r="N76" s="21">
        <f>(N75/$N$126)</f>
        <v>0.0010718206156809314</v>
      </c>
      <c r="P76" s="21">
        <f>(P75/$P$126)</f>
        <v>0.0009646302250803858</v>
      </c>
      <c r="Q76" s="7"/>
      <c r="R76" s="21">
        <f>(R75/$R$126)</f>
        <v>0.0008714015508573214</v>
      </c>
      <c r="S76" s="7"/>
      <c r="T76" s="21">
        <f>(T75/$T$126)</f>
        <v>0.000868715058433952</v>
      </c>
      <c r="U76" s="7"/>
      <c r="V76" s="21">
        <f>(V75/$V$126)</f>
        <v>0.0008162843195650484</v>
      </c>
      <c r="W76" s="7"/>
      <c r="X76" s="21">
        <f>(X75/$X$126)</f>
        <v>0.0007111416454560571</v>
      </c>
      <c r="Y76" s="7"/>
      <c r="Z76" s="21">
        <f>(Z75/$Z$126)</f>
        <v>0.0006809038717320453</v>
      </c>
    </row>
    <row r="77" spans="2:26" s="5" customFormat="1" ht="13.5" customHeight="1">
      <c r="B77" s="22" t="s">
        <v>31</v>
      </c>
      <c r="C77" s="17"/>
      <c r="D77" s="18">
        <v>2396</v>
      </c>
      <c r="E77" s="19" t="e">
        <f>((#REF!-D77)/D77)</f>
        <v>#REF!</v>
      </c>
      <c r="F77" s="20">
        <v>3584</v>
      </c>
      <c r="G77" s="19">
        <f>((H77-F77)/F77)</f>
        <v>0.05580357142857143</v>
      </c>
      <c r="H77" s="20">
        <v>3784</v>
      </c>
      <c r="I77" s="19">
        <f>((J77-H77)/H77)</f>
        <v>0.08773784355179703</v>
      </c>
      <c r="J77" s="20">
        <v>4116</v>
      </c>
      <c r="K77" s="19">
        <f>((L77-J77)/J77)</f>
        <v>0.01336248785228377</v>
      </c>
      <c r="L77" s="20">
        <v>4171</v>
      </c>
      <c r="M77" s="19">
        <f>((N77-L77)/L77)</f>
        <v>-0.047470630544234</v>
      </c>
      <c r="N77" s="20">
        <v>3973</v>
      </c>
      <c r="O77" s="19">
        <f>((P77-N77)/N77)</f>
        <v>0.13264535615403977</v>
      </c>
      <c r="P77" s="20">
        <v>4500</v>
      </c>
      <c r="Q77" s="19">
        <f>((R77-P77)/P77)</f>
        <v>0.02688888888888889</v>
      </c>
      <c r="R77" s="20">
        <v>4621</v>
      </c>
      <c r="S77" s="19">
        <f>((T77-R77)/R77)</f>
        <v>0.11209694871239992</v>
      </c>
      <c r="T77" s="20">
        <v>5139</v>
      </c>
      <c r="U77" s="19">
        <f>((V77-T77)/T77)</f>
        <v>0.050204319906596614</v>
      </c>
      <c r="V77" s="20">
        <v>5397</v>
      </c>
      <c r="W77" s="19">
        <f>((X77-V77)/V77)</f>
        <v>-0.02556976097832129</v>
      </c>
      <c r="X77" s="20">
        <v>5259</v>
      </c>
      <c r="Y77" s="19">
        <f>((Z77-X77)/X77)</f>
        <v>-0.04905875641756988</v>
      </c>
      <c r="Z77" s="20">
        <v>5001</v>
      </c>
    </row>
    <row r="78" spans="2:26" s="5" customFormat="1" ht="13.5" customHeight="1">
      <c r="B78" s="14" t="s">
        <v>8</v>
      </c>
      <c r="C78" s="10"/>
      <c r="D78" s="21">
        <f>(D77/$D$126)</f>
        <v>0.00447694820118613</v>
      </c>
      <c r="E78" s="10"/>
      <c r="F78" s="21">
        <f>(F77/$F$126)</f>
        <v>0.0031178366528492453</v>
      </c>
      <c r="H78" s="21">
        <f>(H77/$H$126)</f>
        <v>0.002974101580030763</v>
      </c>
      <c r="J78" s="21">
        <f>(J77/$J$126)</f>
        <v>0.0029100946204963707</v>
      </c>
      <c r="L78" s="21">
        <f>(L77/$L$126)</f>
        <v>0.002630689315024257</v>
      </c>
      <c r="M78" s="19"/>
      <c r="N78" s="21">
        <f>(N77/$N$126)</f>
        <v>0.0022869727744899786</v>
      </c>
      <c r="P78" s="21">
        <f>(P77/$P$126)</f>
        <v>0.002383764971368334</v>
      </c>
      <c r="Q78" s="7"/>
      <c r="R78" s="21">
        <f>(R77/$R$126)</f>
        <v>0.0021944122978265297</v>
      </c>
      <c r="S78" s="7"/>
      <c r="T78" s="21">
        <f>(T77/$T$126)</f>
        <v>0.0022221636064171622</v>
      </c>
      <c r="U78" s="7"/>
      <c r="V78" s="21">
        <f>(V77/$V$126)</f>
        <v>0.002130312607684993</v>
      </c>
      <c r="W78" s="7"/>
      <c r="X78" s="21">
        <f>(X77/$X$126)</f>
        <v>0.0019218365433984605</v>
      </c>
      <c r="Y78" s="7"/>
      <c r="Z78" s="21">
        <f>(Z77/$Z$126)</f>
        <v>0.0017068672995147664</v>
      </c>
    </row>
    <row r="79" spans="2:26" s="5" customFormat="1" ht="13.5" customHeight="1">
      <c r="B79" s="16" t="s">
        <v>32</v>
      </c>
      <c r="C79" s="17"/>
      <c r="D79" s="18">
        <v>25413</v>
      </c>
      <c r="E79" s="19" t="e">
        <f>((#REF!-D79)/D79)</f>
        <v>#REF!</v>
      </c>
      <c r="F79" s="20">
        <v>64478</v>
      </c>
      <c r="G79" s="19">
        <f>((H79-F79)/F79)</f>
        <v>0.15723192406712366</v>
      </c>
      <c r="H79" s="20">
        <f>SUM(H81+H83)</f>
        <v>74616</v>
      </c>
      <c r="I79" s="19">
        <f>((J79-H79)/H79)</f>
        <v>0.1613460919909939</v>
      </c>
      <c r="J79" s="20">
        <v>86655</v>
      </c>
      <c r="K79" s="19">
        <f>((L79-J79)/J79)</f>
        <v>0.17013444117477353</v>
      </c>
      <c r="L79" s="20">
        <v>101398</v>
      </c>
      <c r="M79" s="19">
        <f>((N79-L79)/L79)</f>
        <v>0.15028896033452335</v>
      </c>
      <c r="N79" s="20">
        <v>116637</v>
      </c>
      <c r="O79" s="19">
        <f>((P79-N79)/N79)</f>
        <v>0.07919442372489004</v>
      </c>
      <c r="P79" s="20">
        <f>P81+P83</f>
        <v>125874</v>
      </c>
      <c r="Q79" s="19">
        <f>((R79-P79)/P79)</f>
        <v>0.14217391995169773</v>
      </c>
      <c r="R79" s="20">
        <f>R81+R83</f>
        <v>143770</v>
      </c>
      <c r="S79" s="19">
        <f>((T79-R79)/R79)</f>
        <v>0.08946233567503652</v>
      </c>
      <c r="T79" s="20">
        <f>T81+T83</f>
        <v>156632</v>
      </c>
      <c r="U79" s="19">
        <f>((V79-T79)/T79)</f>
        <v>0.11302926605036008</v>
      </c>
      <c r="V79" s="20">
        <f>V81+V83</f>
        <v>174336</v>
      </c>
      <c r="W79" s="19">
        <f>((X79-V79)/V79)</f>
        <v>0.09766198604992658</v>
      </c>
      <c r="X79" s="20">
        <f>X81+X83</f>
        <v>191362</v>
      </c>
      <c r="Y79" s="19">
        <f>((Z79-X79)/X79)</f>
        <v>0.06983622662806618</v>
      </c>
      <c r="Z79" s="20">
        <f>Z81+Z83</f>
        <v>204726</v>
      </c>
    </row>
    <row r="80" spans="2:26" s="5" customFormat="1" ht="13.5" customHeight="1">
      <c r="B80" s="14" t="s">
        <v>7</v>
      </c>
      <c r="C80" s="10"/>
      <c r="D80" s="21">
        <f>(D79/$D$126)</f>
        <v>0.04748442597526841</v>
      </c>
      <c r="E80" s="10"/>
      <c r="F80" s="21">
        <f>(F79/$F$126)</f>
        <v>0.05609148205982523</v>
      </c>
      <c r="H80" s="21">
        <f>(H79/$H$126)</f>
        <v>0.0586457620231436</v>
      </c>
      <c r="J80" s="21">
        <f>(J79/$J$126)</f>
        <v>0.06126682442641229</v>
      </c>
      <c r="L80" s="21">
        <f>(L79/$L$126)</f>
        <v>0.06395268165064244</v>
      </c>
      <c r="M80" s="19"/>
      <c r="N80" s="21">
        <f>(N79/$N$126)</f>
        <v>0.06713960319612072</v>
      </c>
      <c r="P80" s="21">
        <f>(P79/$P$126)</f>
        <v>0.06667867377911504</v>
      </c>
      <c r="Q80" s="7"/>
      <c r="R80" s="21">
        <f>(R79/$R$126)</f>
        <v>0.06827324303365509</v>
      </c>
      <c r="S80" s="7"/>
      <c r="T80" s="21">
        <f>(T79/$T$126)</f>
        <v>0.06772950574048121</v>
      </c>
      <c r="U80" s="7"/>
      <c r="V80" s="21">
        <f>(V79/$V$126)</f>
        <v>0.06881418913718194</v>
      </c>
      <c r="W80" s="7"/>
      <c r="X80" s="21">
        <f>(X79/$X$126)</f>
        <v>0.06993087747058684</v>
      </c>
      <c r="Y80" s="7"/>
      <c r="Z80" s="21">
        <f>(Z79/$Z$126)</f>
        <v>0.06987404814246352</v>
      </c>
    </row>
    <row r="81" spans="2:26" s="5" customFormat="1" ht="13.5" customHeight="1">
      <c r="B81" s="16" t="s">
        <v>33</v>
      </c>
      <c r="C81" s="17"/>
      <c r="D81" s="18">
        <v>20483</v>
      </c>
      <c r="E81" s="19" t="e">
        <f>((#REF!-D81)/D81)</f>
        <v>#REF!</v>
      </c>
      <c r="F81" s="20">
        <v>57015</v>
      </c>
      <c r="G81" s="19">
        <f>((H81-F81)/F81)</f>
        <v>0.16407962816802596</v>
      </c>
      <c r="H81" s="20">
        <v>66370</v>
      </c>
      <c r="I81" s="19">
        <f>((J81-H81)/H81)</f>
        <v>0.16719903570890463</v>
      </c>
      <c r="J81" s="20">
        <v>77467</v>
      </c>
      <c r="K81" s="19">
        <f>((L81-J81)/J81)</f>
        <v>0.173880491047801</v>
      </c>
      <c r="L81" s="20">
        <v>90937</v>
      </c>
      <c r="M81" s="19">
        <f>((N81-L81)/L81)</f>
        <v>0.1506427526749288</v>
      </c>
      <c r="N81" s="20">
        <v>104636</v>
      </c>
      <c r="O81" s="19">
        <f>((P81-N81)/N81)</f>
        <v>0.07892121258457892</v>
      </c>
      <c r="P81" s="20">
        <v>112894</v>
      </c>
      <c r="Q81" s="19">
        <f>((R81-P81)/P81)</f>
        <v>0.14552589154428047</v>
      </c>
      <c r="R81" s="20">
        <v>129323</v>
      </c>
      <c r="S81" s="19">
        <f>((T81-R81)/R81)</f>
        <v>0.11264044292198604</v>
      </c>
      <c r="T81" s="20">
        <v>143890</v>
      </c>
      <c r="U81" s="19">
        <f>((V81-T81)/T81)</f>
        <v>0.11875738411286399</v>
      </c>
      <c r="V81" s="20">
        <v>160978</v>
      </c>
      <c r="W81" s="19">
        <f>((X81-V81)/V81)</f>
        <v>0.10277180732770938</v>
      </c>
      <c r="X81" s="20">
        <v>177522</v>
      </c>
      <c r="Y81" s="19">
        <f>((Z81-X81)/X81)</f>
        <v>0.07027861335496445</v>
      </c>
      <c r="Z81" s="20">
        <v>189998</v>
      </c>
    </row>
    <row r="82" spans="2:26" s="5" customFormat="1" ht="13.5" customHeight="1">
      <c r="B82" s="14" t="s">
        <v>8</v>
      </c>
      <c r="C82" s="10"/>
      <c r="D82" s="21">
        <f>(D81/$D$126)</f>
        <v>0.038272675294196784</v>
      </c>
      <c r="E82" s="10"/>
      <c r="F82" s="21">
        <f>(F81/$F$126)</f>
        <v>0.0495991787840959</v>
      </c>
      <c r="H82" s="21">
        <f>(H81/$H$126)</f>
        <v>0.0521646727977383</v>
      </c>
      <c r="J82" s="21">
        <f>(J81/$J$126)</f>
        <v>0.05477072399562496</v>
      </c>
      <c r="L82" s="21">
        <f>(L81/$L$126)</f>
        <v>0.057354829594907904</v>
      </c>
      <c r="M82" s="19"/>
      <c r="N82" s="21">
        <f>(N81/$N$126)</f>
        <v>0.06023148332029534</v>
      </c>
      <c r="P82" s="21">
        <f>(P81/$P$126)</f>
        <v>0.05980283615059038</v>
      </c>
      <c r="Q82" s="7"/>
      <c r="R82" s="21">
        <f>(R81/$R$126)</f>
        <v>0.06141267725423508</v>
      </c>
      <c r="S82" s="7"/>
      <c r="T82" s="21">
        <f>(T81/$T$126)</f>
        <v>0.062219716156327196</v>
      </c>
      <c r="U82" s="7"/>
      <c r="V82" s="21">
        <f>(V81/$V$126)</f>
        <v>0.06354149767647116</v>
      </c>
      <c r="W82" s="7"/>
      <c r="X82" s="21">
        <f>(X81/$X$126)</f>
        <v>0.06487322054709668</v>
      </c>
      <c r="Y82" s="7"/>
      <c r="Z82" s="21">
        <f>(Z81/$Z$126)</f>
        <v>0.0648473051736066</v>
      </c>
    </row>
    <row r="83" spans="2:26" s="5" customFormat="1" ht="13.5" customHeight="1">
      <c r="B83" s="16" t="s">
        <v>34</v>
      </c>
      <c r="C83" s="17"/>
      <c r="D83" s="18">
        <v>4930</v>
      </c>
      <c r="E83" s="19" t="e">
        <f>((#REF!-D83)/D83)</f>
        <v>#REF!</v>
      </c>
      <c r="F83" s="20">
        <v>7463</v>
      </c>
      <c r="G83" s="19">
        <f>((H83-F83)/F83)</f>
        <v>0.10491759346107464</v>
      </c>
      <c r="H83" s="20">
        <v>8246</v>
      </c>
      <c r="I83" s="19">
        <f>((J83-H83)/H83)</f>
        <v>0.11423720591802086</v>
      </c>
      <c r="J83" s="20">
        <v>9188</v>
      </c>
      <c r="K83" s="19">
        <f>((L83-J83)/J83)</f>
        <v>0.13855028297779712</v>
      </c>
      <c r="L83" s="20">
        <v>10461</v>
      </c>
      <c r="M83" s="19">
        <f>((N83-L83)/L83)</f>
        <v>0.14721345951629863</v>
      </c>
      <c r="N83" s="20">
        <v>12001</v>
      </c>
      <c r="O83" s="19">
        <f>((P83-N83)/N83)</f>
        <v>0.08157653528872594</v>
      </c>
      <c r="P83" s="20">
        <v>12980</v>
      </c>
      <c r="Q83" s="19">
        <f>((R83-P83)/P83)</f>
        <v>0.11302003081664098</v>
      </c>
      <c r="R83" s="20">
        <v>14447</v>
      </c>
      <c r="S83" s="19">
        <f>((T83-R83)/R83)</f>
        <v>-0.11801758150481069</v>
      </c>
      <c r="T83" s="20">
        <v>12742</v>
      </c>
      <c r="U83" s="19">
        <f>((V83-T83)/T83)</f>
        <v>0.0483440590174227</v>
      </c>
      <c r="V83" s="20">
        <v>13358</v>
      </c>
      <c r="W83" s="19">
        <f>((X83-V83)/V83)</f>
        <v>0.03608324599490942</v>
      </c>
      <c r="X83" s="20">
        <v>13840</v>
      </c>
      <c r="Y83" s="19">
        <f>((Z83-X83)/X83)</f>
        <v>0.06416184971098265</v>
      </c>
      <c r="Z83" s="20">
        <v>14728</v>
      </c>
    </row>
    <row r="84" spans="2:26" s="5" customFormat="1" ht="13.5" customHeight="1">
      <c r="B84" s="14" t="s">
        <v>8</v>
      </c>
      <c r="C84" s="10"/>
      <c r="D84" s="21">
        <f>(D83/$D$126)</f>
        <v>0.009211750681071627</v>
      </c>
      <c r="E84" s="10"/>
      <c r="F84" s="21">
        <f>(F83/$F$126)</f>
        <v>0.00649230327572933</v>
      </c>
      <c r="H84" s="21">
        <f>(H83/$H$126)</f>
        <v>0.006481089225405304</v>
      </c>
      <c r="J84" s="21">
        <f>(J83/$J$126)</f>
        <v>0.006496100430787331</v>
      </c>
      <c r="L84" s="21">
        <f>(L83/$L$126)</f>
        <v>0.006597852055734537</v>
      </c>
      <c r="M84" s="19"/>
      <c r="N84" s="21">
        <f>(N83/$N$126)</f>
        <v>0.00690811987582538</v>
      </c>
      <c r="P84" s="21">
        <f>(P83/$P$126)</f>
        <v>0.006875837628524661</v>
      </c>
      <c r="Q84" s="7"/>
      <c r="R84" s="21">
        <f>(R83/$R$126)</f>
        <v>0.006860565779420012</v>
      </c>
      <c r="S84" s="7"/>
      <c r="T84" s="21">
        <f>(T83/$T$126)</f>
        <v>0.005509789584154014</v>
      </c>
      <c r="U84" s="7"/>
      <c r="V84" s="21">
        <f>(V83/$V$126)</f>
        <v>0.005272691460710791</v>
      </c>
      <c r="W84" s="7"/>
      <c r="X84" s="21">
        <f>(X83/$X$126)</f>
        <v>0.005057656923490149</v>
      </c>
      <c r="Y84" s="7"/>
      <c r="Z84" s="21">
        <f>(Z83/$Z$126)</f>
        <v>0.005026742968856924</v>
      </c>
    </row>
    <row r="85" spans="2:26" s="5" customFormat="1" ht="13.5" customHeight="1">
      <c r="B85" s="14" t="s">
        <v>52</v>
      </c>
      <c r="C85" s="10"/>
      <c r="D85" s="21"/>
      <c r="E85" s="10"/>
      <c r="F85" s="21"/>
      <c r="H85" s="21"/>
      <c r="J85" s="28">
        <v>3272</v>
      </c>
      <c r="K85" s="19">
        <f>((L85-J85)/J85)</f>
        <v>0.6155256723716381</v>
      </c>
      <c r="L85" s="20">
        <v>5286</v>
      </c>
      <c r="M85" s="19">
        <f>((N85-L85)/L85)</f>
        <v>0.38649262202043133</v>
      </c>
      <c r="N85" s="20">
        <v>7329</v>
      </c>
      <c r="O85" s="19">
        <f>((P85-N85)/N85)</f>
        <v>0.42870787283394735</v>
      </c>
      <c r="P85" s="20">
        <v>10471</v>
      </c>
      <c r="Q85" s="19">
        <f>((R85-P85)/P85)</f>
        <v>0.3503008308662019</v>
      </c>
      <c r="R85" s="20">
        <v>14139</v>
      </c>
      <c r="S85" s="19">
        <f>((T85-R85)/R85)</f>
        <v>0.48546573307871843</v>
      </c>
      <c r="T85" s="20">
        <v>21003</v>
      </c>
      <c r="U85" s="19">
        <f>((V85-T85)/T85)</f>
        <v>0.38099319144884064</v>
      </c>
      <c r="V85" s="20">
        <v>29005</v>
      </c>
      <c r="W85" s="19">
        <f>((X85-V85)/V85)</f>
        <v>0.37486640234442337</v>
      </c>
      <c r="X85" s="20">
        <v>39878</v>
      </c>
      <c r="Y85" s="19">
        <f>((Z85-X85)/X85)</f>
        <v>0.2721299964892923</v>
      </c>
      <c r="Z85" s="20">
        <v>50730</v>
      </c>
    </row>
    <row r="86" spans="2:26" s="5" customFormat="1" ht="13.5" customHeight="1">
      <c r="B86" s="14" t="s">
        <v>8</v>
      </c>
      <c r="C86" s="10"/>
      <c r="D86" s="21"/>
      <c r="E86" s="10"/>
      <c r="F86" s="21"/>
      <c r="H86" s="21"/>
      <c r="J86" s="21">
        <f>(J85/$J$126)</f>
        <v>0.002313369678878553</v>
      </c>
      <c r="L86" s="21">
        <f>(L85/$L$126)</f>
        <v>0.0033339304049911827</v>
      </c>
      <c r="M86" s="19"/>
      <c r="N86" s="21">
        <f>(N85/$N$126)</f>
        <v>0.004218782648939606</v>
      </c>
      <c r="P86" s="21">
        <f>(P85/$P$126)</f>
        <v>0.005546756225599517</v>
      </c>
      <c r="Q86" s="7"/>
      <c r="R86" s="21">
        <f>(R85/$R$126)</f>
        <v>0.0067143032847802</v>
      </c>
      <c r="S86" s="7"/>
      <c r="T86" s="21">
        <f>(T85/$T$126)</f>
        <v>0.009081942445141012</v>
      </c>
      <c r="U86" s="7"/>
      <c r="V86" s="21">
        <f>(V85/$V$126)</f>
        <v>0.011448900720011715</v>
      </c>
      <c r="W86" s="7"/>
      <c r="X86" s="21">
        <f>(X85/$X$126)</f>
        <v>0.014572922167264461</v>
      </c>
      <c r="Y86" s="7"/>
      <c r="Z86" s="21">
        <f>(Z85/$Z$126)</f>
        <v>0.017314412738329153</v>
      </c>
    </row>
    <row r="87" spans="2:26" s="5" customFormat="1" ht="13.5" customHeight="1">
      <c r="B87" s="23" t="s">
        <v>51</v>
      </c>
      <c r="C87" s="10"/>
      <c r="D87" s="21"/>
      <c r="E87" s="10"/>
      <c r="F87" s="20">
        <v>4633</v>
      </c>
      <c r="G87" s="19">
        <f>((H87-F87)/F87)</f>
        <v>0.26138571120224474</v>
      </c>
      <c r="H87" s="20">
        <v>5844</v>
      </c>
      <c r="I87" s="19">
        <f>((J87-H87)/H87)</f>
        <v>0.30646817248459957</v>
      </c>
      <c r="J87" s="20">
        <v>7635</v>
      </c>
      <c r="K87" s="19">
        <f>((L87-J87)/J87)</f>
        <v>-0.06954813359528488</v>
      </c>
      <c r="L87" s="20">
        <v>7104</v>
      </c>
      <c r="M87" s="19"/>
      <c r="N87" s="2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s="5" customFormat="1" ht="13.5" customHeight="1">
      <c r="B88" s="23" t="s">
        <v>7</v>
      </c>
      <c r="C88" s="10"/>
      <c r="D88" s="21"/>
      <c r="E88" s="10"/>
      <c r="F88" s="21">
        <f>(F87/$F$126)</f>
        <v>0.004030395427636873</v>
      </c>
      <c r="H88" s="21">
        <f>(H87/$H$126)</f>
        <v>0.0045931949349100895</v>
      </c>
      <c r="J88" s="21">
        <f>(J87/$J$126)</f>
        <v>0.005398098257407626</v>
      </c>
      <c r="L88" s="21">
        <f>(L87/$L$126)</f>
        <v>0.004480560271861022</v>
      </c>
      <c r="M88" s="19"/>
      <c r="N88" s="2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s="5" customFormat="1" ht="13.5" customHeight="1">
      <c r="B89" s="14" t="s">
        <v>60</v>
      </c>
      <c r="C89" s="10"/>
      <c r="D89" s="21"/>
      <c r="E89" s="10"/>
      <c r="F89" s="21"/>
      <c r="H89" s="21"/>
      <c r="J89" s="21"/>
      <c r="L89" s="21"/>
      <c r="M89" s="19"/>
      <c r="N89" s="21"/>
      <c r="P89" s="7"/>
      <c r="Q89" s="7"/>
      <c r="R89" s="7"/>
      <c r="S89" s="7"/>
      <c r="T89" s="20">
        <v>1597</v>
      </c>
      <c r="U89" s="19">
        <f>((V89-T89)/T89)</f>
        <v>0.028177833437695678</v>
      </c>
      <c r="V89" s="20">
        <v>1642</v>
      </c>
      <c r="W89" s="19">
        <f>((X89-V89)/V89)</f>
        <v>0.1753958587088916</v>
      </c>
      <c r="X89" s="20">
        <v>1930</v>
      </c>
      <c r="Y89" s="19">
        <f>((Z89-X89)/X89)</f>
        <v>0.18238341968911917</v>
      </c>
      <c r="Z89" s="20">
        <v>2282</v>
      </c>
    </row>
    <row r="90" spans="2:26" s="5" customFormat="1" ht="13.5" customHeight="1">
      <c r="B90" s="14" t="s">
        <v>8</v>
      </c>
      <c r="C90" s="10"/>
      <c r="D90" s="21"/>
      <c r="E90" s="10"/>
      <c r="F90" s="21"/>
      <c r="H90" s="21"/>
      <c r="J90" s="21"/>
      <c r="L90" s="21"/>
      <c r="M90" s="19"/>
      <c r="N90" s="21"/>
      <c r="P90" s="7"/>
      <c r="Q90" s="7"/>
      <c r="R90" s="7"/>
      <c r="S90" s="7"/>
      <c r="T90" s="21">
        <f>(T89/$T$126)</f>
        <v>0.0006905614476451076</v>
      </c>
      <c r="U90" s="7"/>
      <c r="V90" s="21">
        <f>(V89/$V$126)</f>
        <v>0.0006481329075076448</v>
      </c>
      <c r="W90" s="7"/>
      <c r="X90" s="21">
        <f>(X89/$X$126)</f>
        <v>0.000705294643232369</v>
      </c>
      <c r="Y90" s="7"/>
      <c r="Z90" s="21">
        <f>(Z89/$Z$126)</f>
        <v>0.0007788584638057782</v>
      </c>
    </row>
    <row r="91" spans="2:26" s="5" customFormat="1" ht="13.5" customHeight="1">
      <c r="B91" s="14" t="s">
        <v>62</v>
      </c>
      <c r="C91" s="10"/>
      <c r="D91" s="21"/>
      <c r="E91" s="10"/>
      <c r="F91" s="21"/>
      <c r="H91" s="21"/>
      <c r="J91" s="21"/>
      <c r="L91" s="21"/>
      <c r="M91" s="19"/>
      <c r="N91" s="21"/>
      <c r="P91" s="7"/>
      <c r="Q91" s="7"/>
      <c r="R91" s="7"/>
      <c r="S91" s="7"/>
      <c r="T91" s="21"/>
      <c r="U91" s="7"/>
      <c r="V91" s="28">
        <v>1667</v>
      </c>
      <c r="W91" s="19">
        <f>((X91-V91)/V91)</f>
        <v>-0.07738452309538092</v>
      </c>
      <c r="X91" s="28">
        <v>1538</v>
      </c>
      <c r="Y91" s="19">
        <f>((Z91-X91)/X91)</f>
        <v>0.35565669700910274</v>
      </c>
      <c r="Z91" s="28">
        <v>2085</v>
      </c>
    </row>
    <row r="92" spans="2:26" s="5" customFormat="1" ht="13.5" customHeight="1">
      <c r="B92" s="14" t="s">
        <v>8</v>
      </c>
      <c r="C92" s="10"/>
      <c r="D92" s="21"/>
      <c r="E92" s="10"/>
      <c r="F92" s="21"/>
      <c r="H92" s="21"/>
      <c r="J92" s="21"/>
      <c r="L92" s="21"/>
      <c r="M92" s="19"/>
      <c r="N92" s="21"/>
      <c r="P92" s="7"/>
      <c r="Q92" s="7"/>
      <c r="R92" s="7"/>
      <c r="S92" s="7"/>
      <c r="T92" s="21"/>
      <c r="U92" s="7"/>
      <c r="V92" s="21">
        <f>(V91/$V$126)</f>
        <v>0.0006580009481213421</v>
      </c>
      <c r="W92" s="7"/>
      <c r="X92" s="21">
        <f>(X91/$X$126)</f>
        <v>0.0005620430887520122</v>
      </c>
      <c r="Y92" s="7"/>
      <c r="Z92" s="21">
        <f>(Z91/$Z$126)</f>
        <v>0.0007116213396297316</v>
      </c>
    </row>
    <row r="93" spans="2:26" s="5" customFormat="1" ht="13.5" customHeight="1">
      <c r="B93" s="16" t="s">
        <v>35</v>
      </c>
      <c r="C93" s="17"/>
      <c r="D93" s="18">
        <v>3066</v>
      </c>
      <c r="E93" s="19" t="e">
        <f>((#REF!-D93)/D93)</f>
        <v>#REF!</v>
      </c>
      <c r="F93" s="20">
        <v>5611</v>
      </c>
      <c r="G93" s="19">
        <f>((H93-F93)/F93)</f>
        <v>0.030475851006950633</v>
      </c>
      <c r="H93" s="20">
        <f>SUM(H95+H97)</f>
        <v>5782</v>
      </c>
      <c r="I93" s="19">
        <f>((J93-H93)/H93)</f>
        <v>0.06987201660325147</v>
      </c>
      <c r="J93" s="20">
        <v>6186</v>
      </c>
      <c r="K93" s="19">
        <f>((L93-J93)/J93)</f>
        <v>0.06644034917555772</v>
      </c>
      <c r="L93" s="20">
        <v>6597</v>
      </c>
      <c r="M93" s="19">
        <f>((N93-L93)/L93)</f>
        <v>0.007276034561164165</v>
      </c>
      <c r="N93" s="20">
        <v>6645</v>
      </c>
      <c r="O93" s="19">
        <f>((P93-N93)/N93)</f>
        <v>0.08246802106847254</v>
      </c>
      <c r="P93" s="20">
        <f>P95+P97</f>
        <v>7193</v>
      </c>
      <c r="Q93" s="19">
        <f>((R93-P93)/P93)</f>
        <v>0.09717781176143472</v>
      </c>
      <c r="R93" s="20">
        <f>R95+R97</f>
        <v>7892</v>
      </c>
      <c r="S93" s="19">
        <f>((T93-R93)/R93)</f>
        <v>0.036112519006588954</v>
      </c>
      <c r="T93" s="20">
        <f>T95+T97</f>
        <v>8177</v>
      </c>
      <c r="U93" s="19">
        <f>((V93-T93)/T93)</f>
        <v>0.06395988748929926</v>
      </c>
      <c r="V93" s="20">
        <f>V95+V97</f>
        <v>8700</v>
      </c>
      <c r="W93" s="19">
        <f>((X93-V93)/V93)</f>
        <v>-0.027471264367816092</v>
      </c>
      <c r="X93" s="20">
        <f>X95+X97</f>
        <v>8461</v>
      </c>
      <c r="Y93" s="19">
        <f>((Z93-X93)/X93)</f>
        <v>-0.008627821770476303</v>
      </c>
      <c r="Z93" s="20">
        <f>Z95+Z97</f>
        <v>8388</v>
      </c>
    </row>
    <row r="94" spans="2:26" s="5" customFormat="1" ht="13.5" customHeight="1">
      <c r="B94" s="14" t="s">
        <v>7</v>
      </c>
      <c r="C94" s="10"/>
      <c r="D94" s="21">
        <f>(D93/$D$126)</f>
        <v>0.005728849409364221</v>
      </c>
      <c r="E94" s="10"/>
      <c r="F94" s="21">
        <f>(F93/$F$126)</f>
        <v>0.00488118902319674</v>
      </c>
      <c r="H94" s="21">
        <f>(H93/$H$126)</f>
        <v>0.004544464940734109</v>
      </c>
      <c r="J94" s="21">
        <f>(J93/$J$126)</f>
        <v>0.004373626171620638</v>
      </c>
      <c r="L94" s="21">
        <f>(L93/$L$126)</f>
        <v>0.0041607905565128325</v>
      </c>
      <c r="M94" s="19"/>
      <c r="N94" s="21">
        <f>(N93/$N$126)</f>
        <v>0.0038250526268527327</v>
      </c>
      <c r="P94" s="21">
        <f>(P93/$P$126)</f>
        <v>0.003810315875344984</v>
      </c>
      <c r="Q94" s="7"/>
      <c r="R94" s="21">
        <f>(R93/$R$126)</f>
        <v>0.0037477389860305073</v>
      </c>
      <c r="S94" s="7"/>
      <c r="T94" s="21">
        <f>(T93/$T$126)</f>
        <v>0.003535830280146553</v>
      </c>
      <c r="U94" s="7"/>
      <c r="V94" s="21">
        <f>(V93/$V$126)</f>
        <v>0.0034340781335666926</v>
      </c>
      <c r="W94" s="7"/>
      <c r="X94" s="21">
        <f>(X93/$X$126)</f>
        <v>0.003091967863414028</v>
      </c>
      <c r="Y94" s="7"/>
      <c r="Z94" s="21">
        <f>(Z93/$Z$126)</f>
        <v>0.0028628680080643593</v>
      </c>
    </row>
    <row r="95" spans="2:26" s="5" customFormat="1" ht="13.5" customHeight="1">
      <c r="B95" s="16" t="s">
        <v>36</v>
      </c>
      <c r="C95" s="17"/>
      <c r="D95" s="18">
        <v>2150</v>
      </c>
      <c r="E95" s="19" t="e">
        <f>((#REF!-D95)/D95)</f>
        <v>#REF!</v>
      </c>
      <c r="F95" s="20">
        <v>3399</v>
      </c>
      <c r="G95" s="19">
        <f>((H95-F95)/F95)</f>
        <v>0.011768167107972934</v>
      </c>
      <c r="H95" s="20">
        <v>3439</v>
      </c>
      <c r="I95" s="19">
        <f>((J95-H95)/H95)</f>
        <v>0.0953765629543472</v>
      </c>
      <c r="J95" s="20">
        <v>3767</v>
      </c>
      <c r="K95" s="19">
        <f>((L95-J95)/J95)</f>
        <v>-0.007167507300238917</v>
      </c>
      <c r="L95" s="20">
        <v>3740</v>
      </c>
      <c r="M95" s="19">
        <f>((N95-L95)/L95)</f>
        <v>0.05401069518716577</v>
      </c>
      <c r="N95" s="20">
        <v>3942</v>
      </c>
      <c r="O95" s="19">
        <f>((P95-N95)/N95)</f>
        <v>0.030187721968543885</v>
      </c>
      <c r="P95" s="20">
        <v>4061</v>
      </c>
      <c r="Q95" s="19">
        <f>((R95-P95)/P95)</f>
        <v>0.07411967495690716</v>
      </c>
      <c r="R95" s="20">
        <v>4362</v>
      </c>
      <c r="S95" s="19">
        <f>((T95-R95)/R95)</f>
        <v>0.1104997707473636</v>
      </c>
      <c r="T95" s="20">
        <v>4844</v>
      </c>
      <c r="U95" s="19">
        <f>((V95-T95)/T95)</f>
        <v>0.01754748142031379</v>
      </c>
      <c r="V95" s="20">
        <v>4929</v>
      </c>
      <c r="W95" s="19">
        <f>((X95-V95)/V95)</f>
        <v>-0.016636234530330696</v>
      </c>
      <c r="X95" s="20">
        <v>4847</v>
      </c>
      <c r="Y95" s="19">
        <f>((Z95-X95)/X95)</f>
        <v>-0.11388487724365587</v>
      </c>
      <c r="Z95" s="20">
        <v>4295</v>
      </c>
    </row>
    <row r="96" spans="2:26" s="5" customFormat="1" ht="13.5" customHeight="1">
      <c r="B96" s="14" t="s">
        <v>8</v>
      </c>
      <c r="C96" s="10"/>
      <c r="D96" s="21">
        <f>(D95/$D$126)</f>
        <v>0.0040172949217655175</v>
      </c>
      <c r="E96" s="10"/>
      <c r="F96" s="21">
        <f>(F95/$F$126)</f>
        <v>0.002956899214016346</v>
      </c>
      <c r="H96" s="21">
        <f>(H95/$H$126)</f>
        <v>0.0027029427414708754</v>
      </c>
      <c r="J96" s="21">
        <f>(J95/$J$126)</f>
        <v>0.002663344615016965</v>
      </c>
      <c r="L96" s="21">
        <f>(L95/$L$126)</f>
        <v>0.0023588535215034096</v>
      </c>
      <c r="M96" s="19"/>
      <c r="N96" s="21">
        <f>(N95/$N$126)</f>
        <v>0.002269128285184872</v>
      </c>
      <c r="P96" s="21">
        <f>(P95/$P$126)</f>
        <v>0.002151215455272623</v>
      </c>
      <c r="Q96" s="7"/>
      <c r="R96" s="21">
        <f>(R95/$R$126)</f>
        <v>0.0020714188364248697</v>
      </c>
      <c r="S96" s="7"/>
      <c r="T96" s="21">
        <f>(T95/$T$126)</f>
        <v>0.0020946021617989363</v>
      </c>
      <c r="U96" s="7"/>
      <c r="V96" s="21">
        <f>(V95/$V$126)</f>
        <v>0.001945582887396578</v>
      </c>
      <c r="W96" s="7"/>
      <c r="X96" s="21">
        <f>(X95/$X$126)</f>
        <v>0.0017712762361384935</v>
      </c>
      <c r="Y96" s="7"/>
      <c r="Z96" s="21">
        <f>(Z95/$Z$126)</f>
        <v>0.001465905829117361</v>
      </c>
    </row>
    <row r="97" spans="2:26" s="5" customFormat="1" ht="13.5" customHeight="1">
      <c r="B97" s="16" t="s">
        <v>64</v>
      </c>
      <c r="C97" s="17"/>
      <c r="D97" s="18">
        <v>916</v>
      </c>
      <c r="E97" s="19" t="e">
        <f>((#REF!-D97)/D97)</f>
        <v>#REF!</v>
      </c>
      <c r="F97" s="20">
        <v>2212</v>
      </c>
      <c r="G97" s="19">
        <f>((H97-F97)/F97)</f>
        <v>0.05922242314647378</v>
      </c>
      <c r="H97" s="20">
        <v>2343</v>
      </c>
      <c r="I97" s="19">
        <f>((J97-H97)/H97)</f>
        <v>0.03243704652155356</v>
      </c>
      <c r="J97" s="20">
        <v>2419</v>
      </c>
      <c r="K97" s="19">
        <f>((L97-J97)/J97)</f>
        <v>0.18106655642827615</v>
      </c>
      <c r="L97" s="20">
        <v>2857</v>
      </c>
      <c r="M97" s="19">
        <f>((N97-L97)/L97)</f>
        <v>-0.05390269513475674</v>
      </c>
      <c r="N97" s="20">
        <v>2703</v>
      </c>
      <c r="O97" s="19">
        <f>((P97-N97)/N97)</f>
        <v>0.15871254162042175</v>
      </c>
      <c r="P97" s="20">
        <v>3132</v>
      </c>
      <c r="Q97" s="19">
        <f>((R97-P97)/P97)</f>
        <v>0.12707535121328226</v>
      </c>
      <c r="R97" s="20">
        <v>3530</v>
      </c>
      <c r="S97" s="19">
        <f>((T97-R97)/R97)</f>
        <v>-0.05580736543909348</v>
      </c>
      <c r="T97" s="20">
        <v>3333</v>
      </c>
      <c r="U97" s="19">
        <f>((V97-T97)/T97)</f>
        <v>0.13141314131413143</v>
      </c>
      <c r="V97" s="20">
        <v>3771</v>
      </c>
      <c r="W97" s="19">
        <f>((X97-V97)/V97)</f>
        <v>-0.041633518960487934</v>
      </c>
      <c r="X97" s="20">
        <v>3614</v>
      </c>
      <c r="Y97" s="19">
        <f>((Z97-X97)/X97)</f>
        <v>0.13254012174875485</v>
      </c>
      <c r="Z97" s="20">
        <v>4093</v>
      </c>
    </row>
    <row r="98" spans="2:26" s="5" customFormat="1" ht="13.5" customHeight="1">
      <c r="B98" s="14" t="s">
        <v>8</v>
      </c>
      <c r="C98" s="10"/>
      <c r="D98" s="21">
        <f>(D97/$D$126)</f>
        <v>0.001711554487598704</v>
      </c>
      <c r="E98" s="10"/>
      <c r="F98" s="21">
        <f>(F97/$F$126)</f>
        <v>0.0019242898091803935</v>
      </c>
      <c r="H98" s="21">
        <f>(H97/$H$126)</f>
        <v>0.001841522199263234</v>
      </c>
      <c r="J98" s="21">
        <f>(J97/$J$126)</f>
        <v>0.0017102815566036734</v>
      </c>
      <c r="L98" s="21">
        <f>(L97/$L$126)</f>
        <v>0.0018019370350094229</v>
      </c>
      <c r="M98" s="19"/>
      <c r="N98" s="21">
        <f>(N97/$N$126)</f>
        <v>0.001555924341667861</v>
      </c>
      <c r="P98" s="21">
        <f>(P97/$P$126)</f>
        <v>0.0016591004200723605</v>
      </c>
      <c r="Q98" s="7"/>
      <c r="R98" s="21">
        <f>(R97/$R$126)</f>
        <v>0.0016763201496056374</v>
      </c>
      <c r="S98" s="7"/>
      <c r="T98" s="21">
        <f>(T97/$T$126)</f>
        <v>0.0014412281183476166</v>
      </c>
      <c r="U98" s="7"/>
      <c r="V98" s="21">
        <f>(V97/$V$126)</f>
        <v>0.0014884952461701147</v>
      </c>
      <c r="W98" s="7"/>
      <c r="X98" s="21">
        <f>(X97/$X$126)</f>
        <v>0.0013206916272755346</v>
      </c>
      <c r="Y98" s="7"/>
      <c r="Z98" s="21">
        <f>(Z97/$Z$126)</f>
        <v>0.0013969621789469984</v>
      </c>
    </row>
    <row r="99" spans="2:26" s="5" customFormat="1" ht="13.5" customHeight="1">
      <c r="B99" s="16" t="s">
        <v>59</v>
      </c>
      <c r="C99" s="17"/>
      <c r="D99" s="18">
        <v>1870</v>
      </c>
      <c r="E99" s="19" t="e">
        <f>((#REF!-D99)/D99)</f>
        <v>#REF!</v>
      </c>
      <c r="F99" s="20">
        <v>4820</v>
      </c>
      <c r="G99" s="19">
        <f>((H99-F99)/F99)</f>
        <v>0.1004149377593361</v>
      </c>
      <c r="H99" s="20">
        <v>5304</v>
      </c>
      <c r="I99" s="19">
        <f>((J99-H99)/H99)</f>
        <v>0.15667420814479638</v>
      </c>
      <c r="J99" s="20">
        <v>6135</v>
      </c>
      <c r="K99" s="19">
        <f>((L99-J99)/J99)</f>
        <v>0.11801140994295028</v>
      </c>
      <c r="L99" s="20">
        <v>6859</v>
      </c>
      <c r="M99" s="19">
        <f>((N99-L99)/L99)</f>
        <v>0.15089663216212276</v>
      </c>
      <c r="N99" s="20">
        <v>7894</v>
      </c>
      <c r="O99" s="19">
        <f>((P99-N99)/N99)</f>
        <v>0.14986065366100837</v>
      </c>
      <c r="P99" s="20">
        <v>9077</v>
      </c>
      <c r="Q99" s="19">
        <f>((R99-P99)/P99)</f>
        <v>0.08923653189379752</v>
      </c>
      <c r="R99" s="20">
        <v>9887</v>
      </c>
      <c r="S99" s="19">
        <f>((T99-R99)/R99)</f>
        <v>0.19439668251239</v>
      </c>
      <c r="T99" s="20">
        <v>11809</v>
      </c>
      <c r="U99" s="19">
        <f>((V99-T99)/T99)</f>
        <v>0.11728342789397916</v>
      </c>
      <c r="V99" s="20">
        <v>13194</v>
      </c>
      <c r="W99" s="19">
        <f>((X99-V99)/V99)</f>
        <v>0.07094133697135062</v>
      </c>
      <c r="X99" s="20">
        <v>14130</v>
      </c>
      <c r="Y99" s="19">
        <f>((Z99-X99)/X99)</f>
        <v>0.09256900212314224</v>
      </c>
      <c r="Z99" s="20">
        <v>15438</v>
      </c>
    </row>
    <row r="100" spans="2:26" s="5" customFormat="1" ht="13.5" customHeight="1">
      <c r="B100" s="14" t="s">
        <v>7</v>
      </c>
      <c r="C100" s="10"/>
      <c r="D100" s="21">
        <f>(D99/$D$126)</f>
        <v>0.003494112327303031</v>
      </c>
      <c r="E100" s="10"/>
      <c r="F100" s="21">
        <f>(F99/$F$126)</f>
        <v>0.004193072730673371</v>
      </c>
      <c r="H100" s="21">
        <f>(H99/$H$126)</f>
        <v>0.0041687724049902656</v>
      </c>
      <c r="J100" s="21">
        <f>(J99/$J$126)</f>
        <v>0.004337568147897287</v>
      </c>
      <c r="L100" s="21">
        <f>(L99/$L$126)</f>
        <v>0.004326036444917617</v>
      </c>
      <c r="M100" s="19"/>
      <c r="N100" s="21">
        <f>(N99/$N$126)</f>
        <v>0.004544012857242359</v>
      </c>
      <c r="P100" s="21">
        <f>(P99/$P$126)</f>
        <v>0.004808318810024526</v>
      </c>
      <c r="Q100" s="7"/>
      <c r="R100" s="21">
        <f>(R99/$R$126)</f>
        <v>0.0046951210535838344</v>
      </c>
      <c r="S100" s="7"/>
      <c r="T100" s="21">
        <f>(T99/$T$126)</f>
        <v>0.005106349489819083</v>
      </c>
      <c r="U100" s="7"/>
      <c r="V100" s="21">
        <f>(V99/$V$126)</f>
        <v>0.005207957114284936</v>
      </c>
      <c r="W100" s="7"/>
      <c r="X100" s="21">
        <f>(X99/$X$126)</f>
        <v>0.005163633838794495</v>
      </c>
      <c r="Y100" s="7"/>
      <c r="Z100" s="21">
        <f>(Z99/$Z$126)</f>
        <v>0.0052690696600497825</v>
      </c>
    </row>
    <row r="101" spans="2:26" s="5" customFormat="1" ht="13.5" customHeight="1" hidden="1">
      <c r="B101" s="16" t="s">
        <v>37</v>
      </c>
      <c r="C101" s="17"/>
      <c r="D101" s="18">
        <v>545</v>
      </c>
      <c r="E101" s="17"/>
      <c r="F101" s="7"/>
      <c r="H101" s="7"/>
      <c r="J101" s="7"/>
      <c r="L101" s="7"/>
      <c r="M101" s="19"/>
      <c r="N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s="5" customFormat="1" ht="13.5" customHeight="1" hidden="1">
      <c r="B102" s="14" t="s">
        <v>8</v>
      </c>
      <c r="C102" s="10"/>
      <c r="D102" s="21">
        <f>(D101/$D$126)</f>
        <v>0.0010183375499359102</v>
      </c>
      <c r="E102" s="10"/>
      <c r="F102" s="7"/>
      <c r="H102" s="7"/>
      <c r="J102" s="7"/>
      <c r="L102" s="7"/>
      <c r="M102" s="19"/>
      <c r="N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s="5" customFormat="1" ht="13.5" customHeight="1" hidden="1">
      <c r="B103" s="16" t="s">
        <v>38</v>
      </c>
      <c r="C103" s="17"/>
      <c r="D103" s="18">
        <v>1325</v>
      </c>
      <c r="E103" s="19" t="e">
        <f>((#REF!-D103)/D103)</f>
        <v>#REF!</v>
      </c>
      <c r="F103" s="20">
        <v>4820</v>
      </c>
      <c r="G103" s="19">
        <f>((H103-F103)/F103)</f>
        <v>0.1004149377593361</v>
      </c>
      <c r="H103" s="20">
        <v>5304</v>
      </c>
      <c r="I103" s="19">
        <f>((J103-H103)/H103)</f>
        <v>0.15667420814479638</v>
      </c>
      <c r="J103" s="20">
        <v>6135</v>
      </c>
      <c r="K103" s="19">
        <f>((L103-J103)/J103)</f>
        <v>0.11801140994295028</v>
      </c>
      <c r="L103" s="7">
        <v>6859</v>
      </c>
      <c r="M103" s="19">
        <f>((N103-L103)/L103)</f>
        <v>0</v>
      </c>
      <c r="N103" s="7">
        <v>6859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s="5" customFormat="1" ht="13.5" customHeight="1" hidden="1">
      <c r="B104" s="14" t="s">
        <v>8</v>
      </c>
      <c r="C104" s="10"/>
      <c r="D104" s="21">
        <f>(D103/$D$126)</f>
        <v>0.002475774777367121</v>
      </c>
      <c r="E104" s="10"/>
      <c r="F104" s="21">
        <f>(F103/$H$126)</f>
        <v>0.003788364063358424</v>
      </c>
      <c r="H104" s="21">
        <f>(H103/$J$126)</f>
        <v>0.003750034467228559</v>
      </c>
      <c r="J104" s="21">
        <f>(J103/$L$126)</f>
        <v>0.0038694027685624113</v>
      </c>
      <c r="L104" s="21">
        <f>(L103/$L$126)</f>
        <v>0.004326036444917617</v>
      </c>
      <c r="M104" s="19"/>
      <c r="N104" s="21">
        <f>(N103/$L$126)</f>
        <v>0.004326036444917617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s="5" customFormat="1" ht="13.5" customHeight="1">
      <c r="B105" s="16" t="s">
        <v>39</v>
      </c>
      <c r="C105" s="17"/>
      <c r="D105" s="18">
        <v>21025</v>
      </c>
      <c r="E105" s="19" t="e">
        <f>((#REF!-D105)/D105)</f>
        <v>#REF!</v>
      </c>
      <c r="F105" s="20">
        <v>49206</v>
      </c>
      <c r="G105" s="19">
        <f>((H105-F105)/F105)</f>
        <v>0.09876844287282038</v>
      </c>
      <c r="H105" s="20">
        <f>SUM(H107+H109)</f>
        <v>54066</v>
      </c>
      <c r="I105" s="19">
        <f>((J105-H105)/H105)</f>
        <v>0.10531572522472533</v>
      </c>
      <c r="J105" s="20">
        <v>59760</v>
      </c>
      <c r="K105" s="19">
        <f>((L105-J105)/J105)</f>
        <v>0.10672690763052209</v>
      </c>
      <c r="L105" s="20">
        <v>66138</v>
      </c>
      <c r="M105" s="19">
        <f>((N105-L105)/L105)</f>
        <v>0.08010523450966162</v>
      </c>
      <c r="N105" s="20">
        <v>71436</v>
      </c>
      <c r="O105" s="19">
        <f>((P105-N105)/N105)</f>
        <v>0.06346939918248502</v>
      </c>
      <c r="P105" s="20">
        <f>P107+P109</f>
        <v>75970</v>
      </c>
      <c r="Q105" s="19">
        <f>((R105-P105)/P105)</f>
        <v>0.074805844412268</v>
      </c>
      <c r="R105" s="20">
        <f>R107+R109</f>
        <v>81653</v>
      </c>
      <c r="S105" s="19">
        <f>((T105-R105)/R105)</f>
        <v>0.0526006392906568</v>
      </c>
      <c r="T105" s="20">
        <f>T107+T109</f>
        <v>85948</v>
      </c>
      <c r="U105" s="19">
        <f>((V105-T105)/T105)</f>
        <v>0.07502210638991018</v>
      </c>
      <c r="V105" s="20">
        <f>V107+V109</f>
        <v>92396</v>
      </c>
      <c r="W105" s="19">
        <f>((X105-V105)/V105)</f>
        <v>0.06363911857656175</v>
      </c>
      <c r="X105" s="20">
        <f>X107+X109</f>
        <v>98276</v>
      </c>
      <c r="Y105" s="19">
        <f>((Z105-X105)/X105)</f>
        <v>0.06330131466482153</v>
      </c>
      <c r="Z105" s="20">
        <f>Z107+Z109</f>
        <v>104497</v>
      </c>
    </row>
    <row r="106" spans="2:26" s="5" customFormat="1" ht="13.5" customHeight="1">
      <c r="B106" s="14" t="s">
        <v>7</v>
      </c>
      <c r="C106" s="10"/>
      <c r="D106" s="21">
        <f>(D105/$D$126)</f>
        <v>0.03928540731633488</v>
      </c>
      <c r="E106" s="10"/>
      <c r="F106" s="21">
        <f>(F105/$F$126)</f>
        <v>0.04280587900114396</v>
      </c>
      <c r="H106" s="21">
        <f>(H105/$H$126)</f>
        <v>0.042494126856750324</v>
      </c>
      <c r="J106" s="21">
        <f>(J105/$J$126)</f>
        <v>0.04225151956289191</v>
      </c>
      <c r="L106" s="21">
        <f>(L105/$L$126)</f>
        <v>0.041713864760746656</v>
      </c>
      <c r="M106" s="19"/>
      <c r="N106" s="21">
        <f>(N105/$N$126)</f>
        <v>0.041120610903213214</v>
      </c>
      <c r="P106" s="21">
        <f>(P105/$P$126)</f>
        <v>0.04024324997218941</v>
      </c>
      <c r="Q106" s="7"/>
      <c r="R106" s="21">
        <f>(R105/$R$126)</f>
        <v>0.03877523206111873</v>
      </c>
      <c r="S106" s="7"/>
      <c r="T106" s="21">
        <f>(T105/$T$126)</f>
        <v>0.03716491878660095</v>
      </c>
      <c r="U106" s="7"/>
      <c r="V106" s="21">
        <f>(V105/$V$126)</f>
        <v>0.036470699221727375</v>
      </c>
      <c r="W106" s="7"/>
      <c r="X106" s="21">
        <f>(X105/$X$126)</f>
        <v>0.03591374940844782</v>
      </c>
      <c r="Y106" s="7"/>
      <c r="Z106" s="21">
        <f>(Z105/$Z$126)</f>
        <v>0.03566536936560579</v>
      </c>
    </row>
    <row r="107" spans="2:26" s="5" customFormat="1" ht="13.5" customHeight="1">
      <c r="B107" s="16" t="s">
        <v>40</v>
      </c>
      <c r="C107" s="17"/>
      <c r="D107" s="18">
        <v>11011</v>
      </c>
      <c r="E107" s="19" t="e">
        <f>((#REF!-D107)/D107)</f>
        <v>#REF!</v>
      </c>
      <c r="F107" s="20">
        <v>27685</v>
      </c>
      <c r="G107" s="19">
        <f>((H107-F107)/F107)</f>
        <v>0.11854795015351273</v>
      </c>
      <c r="H107" s="20">
        <v>30967</v>
      </c>
      <c r="I107" s="19">
        <f>((J107-H107)/H107)</f>
        <v>0.09797526399069978</v>
      </c>
      <c r="J107" s="20">
        <v>34001</v>
      </c>
      <c r="K107" s="19">
        <f>((L107-J107)/J107)</f>
        <v>0.10134996029528544</v>
      </c>
      <c r="L107" s="20">
        <v>37447</v>
      </c>
      <c r="M107" s="19">
        <f>((N107-L107)/L107)</f>
        <v>0.09290463855582556</v>
      </c>
      <c r="N107" s="20">
        <v>40926</v>
      </c>
      <c r="O107" s="19">
        <f>((P107-N107)/N107)</f>
        <v>0.05788496310413918</v>
      </c>
      <c r="P107" s="20">
        <v>43295</v>
      </c>
      <c r="Q107" s="19">
        <f>((R107-P107)/P107)</f>
        <v>0.0849058782769373</v>
      </c>
      <c r="R107" s="20">
        <v>46971</v>
      </c>
      <c r="S107" s="19">
        <f>((T107-R107)/R107)</f>
        <v>0.08549956356049478</v>
      </c>
      <c r="T107" s="20">
        <v>50987</v>
      </c>
      <c r="U107" s="19">
        <f>((V107-T107)/T107)</f>
        <v>0.07654892423558947</v>
      </c>
      <c r="V107" s="20">
        <v>54890</v>
      </c>
      <c r="W107" s="19">
        <f>((X107-V107)/V107)</f>
        <v>0.05224995445436327</v>
      </c>
      <c r="X107" s="20">
        <v>57758</v>
      </c>
      <c r="Y107" s="19">
        <f>((Z107-X107)/X107)</f>
        <v>0.08559853180511791</v>
      </c>
      <c r="Z107" s="20">
        <v>62702</v>
      </c>
    </row>
    <row r="108" spans="2:26" s="5" customFormat="1" ht="13.5" customHeight="1">
      <c r="B108" s="14" t="s">
        <v>8</v>
      </c>
      <c r="C108" s="10"/>
      <c r="D108" s="21">
        <f>(D107/$D$126)</f>
        <v>0.02057415552723726</v>
      </c>
      <c r="E108" s="10"/>
      <c r="F108" s="21">
        <f>(F107/$F$126)</f>
        <v>0.0240840702383179</v>
      </c>
      <c r="H108" s="21">
        <f>(H107/$H$126)</f>
        <v>0.024339060155605875</v>
      </c>
      <c r="J108" s="21">
        <f>(J107/$J$126)</f>
        <v>0.02403938950230736</v>
      </c>
      <c r="L108" s="21">
        <f>(L107/$L$126)</f>
        <v>0.02361817856142732</v>
      </c>
      <c r="M108" s="19"/>
      <c r="N108" s="21">
        <f>(N107/$N$126)</f>
        <v>0.02355817965486455</v>
      </c>
      <c r="P108" s="21">
        <f>(P107/$P$126)</f>
        <v>0.02293446765230934</v>
      </c>
      <c r="Q108" s="7"/>
      <c r="R108" s="21">
        <f>(R107/$R$126)</f>
        <v>0.022305505310800677</v>
      </c>
      <c r="S108" s="7"/>
      <c r="T108" s="21">
        <f>(T107/$T$126)</f>
        <v>0.022047374158472827</v>
      </c>
      <c r="U108" s="7"/>
      <c r="V108" s="21">
        <f>(V107/$V$126)</f>
        <v>0.021666269971433998</v>
      </c>
      <c r="W108" s="7"/>
      <c r="X108" s="21">
        <f>(X107/$X$126)</f>
        <v>0.02110694715223584</v>
      </c>
      <c r="Y108" s="7"/>
      <c r="Z108" s="21">
        <f>(Z107/$Z$126)</f>
        <v>0.021400518579119152</v>
      </c>
    </row>
    <row r="109" spans="2:26" s="5" customFormat="1" ht="13.5" customHeight="1">
      <c r="B109" s="16" t="s">
        <v>41</v>
      </c>
      <c r="C109" s="17"/>
      <c r="D109" s="18">
        <v>10014</v>
      </c>
      <c r="E109" s="19" t="e">
        <f>((#REF!-D109)/D109)</f>
        <v>#REF!</v>
      </c>
      <c r="F109" s="20">
        <v>21521</v>
      </c>
      <c r="G109" s="19">
        <f>((H109-F109)/F109)</f>
        <v>0.07332373030992984</v>
      </c>
      <c r="H109" s="20">
        <v>23099</v>
      </c>
      <c r="I109" s="19">
        <f>((J109-H109)/H109)</f>
        <v>0.11515650028139747</v>
      </c>
      <c r="J109" s="20">
        <v>25759</v>
      </c>
      <c r="K109" s="19">
        <f>((L109-J109)/J109)</f>
        <v>0.1138242944213673</v>
      </c>
      <c r="L109" s="20">
        <v>28691</v>
      </c>
      <c r="M109" s="19">
        <f>((N109-L109)/L109)</f>
        <v>0.06339967237112683</v>
      </c>
      <c r="N109" s="20">
        <v>30510</v>
      </c>
      <c r="O109" s="19">
        <f>((P109-N109)/N109)</f>
        <v>0.0709603408718453</v>
      </c>
      <c r="P109" s="20">
        <v>32675</v>
      </c>
      <c r="Q109" s="19">
        <f>((R109-P109)/P109)</f>
        <v>0.06142310635042081</v>
      </c>
      <c r="R109" s="20">
        <v>34682</v>
      </c>
      <c r="S109" s="19">
        <f>((T109-R109)/R109)</f>
        <v>0.008044518770543798</v>
      </c>
      <c r="T109" s="20">
        <v>34961</v>
      </c>
      <c r="U109" s="19">
        <f>((V109-T109)/T109)</f>
        <v>0.072795400589228</v>
      </c>
      <c r="V109" s="20">
        <v>37506</v>
      </c>
      <c r="W109" s="19">
        <f>((X109-V109)/V109)</f>
        <v>0.08030715085586307</v>
      </c>
      <c r="X109" s="20">
        <v>40518</v>
      </c>
      <c r="Y109" s="19">
        <f>((Z109-X109)/X109)</f>
        <v>0.031516856705661685</v>
      </c>
      <c r="Z109" s="20">
        <v>41795</v>
      </c>
    </row>
    <row r="110" spans="2:26" s="5" customFormat="1" ht="13.5" customHeight="1">
      <c r="B110" s="14" t="s">
        <v>8</v>
      </c>
      <c r="C110" s="10"/>
      <c r="D110" s="21">
        <f>(D109/$D$126)</f>
        <v>0.018711251789097622</v>
      </c>
      <c r="E110" s="10"/>
      <c r="F110" s="21">
        <f>(F109/$F$126)</f>
        <v>0.018721808762826062</v>
      </c>
      <c r="H110" s="21">
        <f>(H109/$H$126)</f>
        <v>0.01815506670114445</v>
      </c>
      <c r="J110" s="21">
        <f>(J109/$J$126)</f>
        <v>0.01821213006058455</v>
      </c>
      <c r="L110" s="21">
        <f>(L109/$L$126)</f>
        <v>0.01809568619931934</v>
      </c>
      <c r="M110" s="19"/>
      <c r="N110" s="21">
        <f>(N109/$N$126)</f>
        <v>0.017562431248348664</v>
      </c>
      <c r="P110" s="21">
        <f>(P109/$P$126)</f>
        <v>0.01730878231988007</v>
      </c>
      <c r="Q110" s="7"/>
      <c r="R110" s="21">
        <f>(R109/$R$126)</f>
        <v>0.01646972675031805</v>
      </c>
      <c r="S110" s="7"/>
      <c r="T110" s="21">
        <f>(T109/$T$126)</f>
        <v>0.01511754462812812</v>
      </c>
      <c r="U110" s="7"/>
      <c r="V110" s="21">
        <f>(V109/$V$126)</f>
        <v>0.014804429250293377</v>
      </c>
      <c r="W110" s="7"/>
      <c r="X110" s="21">
        <f>(X109/$X$126)</f>
        <v>0.014806802256211983</v>
      </c>
      <c r="Y110" s="7"/>
      <c r="Z110" s="21">
        <f>(Z109/$Z$126)</f>
        <v>0.014264850786486635</v>
      </c>
    </row>
    <row r="111" spans="2:26" s="5" customFormat="1" ht="13.5" customHeight="1">
      <c r="B111" s="16" t="s">
        <v>42</v>
      </c>
      <c r="C111" s="17"/>
      <c r="D111" s="17"/>
      <c r="E111" s="17"/>
      <c r="F111" s="20">
        <v>28291</v>
      </c>
      <c r="G111" s="19">
        <f>((H111-F111)/F111)</f>
        <v>0.20303276660422043</v>
      </c>
      <c r="H111" s="20">
        <v>34035</v>
      </c>
      <c r="I111" s="19">
        <f>((J111-H111)/H111)</f>
        <v>0.2627589246364037</v>
      </c>
      <c r="J111" s="20">
        <v>42978</v>
      </c>
      <c r="K111" s="19">
        <f>((L111-J111)/J111)</f>
        <v>0.20598911070780399</v>
      </c>
      <c r="L111" s="20">
        <v>51831</v>
      </c>
      <c r="M111" s="19">
        <f>((N111-L111)/L111)</f>
        <v>0.20904478015087496</v>
      </c>
      <c r="N111" s="20">
        <v>62666</v>
      </c>
      <c r="O111" s="19">
        <f>((P111-N111)/N111)</f>
        <v>0.15352822902371302</v>
      </c>
      <c r="P111" s="20">
        <v>72287</v>
      </c>
      <c r="Q111" s="19">
        <f>((R111-P111)/P111)</f>
        <v>0.20639949091814572</v>
      </c>
      <c r="R111" s="20">
        <v>87207</v>
      </c>
      <c r="S111" s="19">
        <f>((T111-R111)/R111)</f>
        <v>0.1606981090967468</v>
      </c>
      <c r="T111" s="20">
        <v>101221</v>
      </c>
      <c r="U111" s="19">
        <f>((V111-T111)/T111)</f>
        <v>0.14727181118542595</v>
      </c>
      <c r="V111" s="20">
        <v>116128</v>
      </c>
      <c r="W111" s="19">
        <f>((X111-V111)/V111)</f>
        <v>0.14294571507302287</v>
      </c>
      <c r="X111" s="20">
        <v>132728</v>
      </c>
      <c r="Y111" s="19">
        <f>((Z111-X111)/X111)</f>
        <v>0.13771020432764752</v>
      </c>
      <c r="Z111" s="20">
        <v>151006</v>
      </c>
    </row>
    <row r="112" spans="2:26" s="5" customFormat="1" ht="13.5" customHeight="1">
      <c r="B112" s="14" t="s">
        <v>7</v>
      </c>
      <c r="C112" s="10"/>
      <c r="D112" s="10"/>
      <c r="E112" s="10"/>
      <c r="F112" s="21">
        <f>(F111/$F$126)</f>
        <v>0.024611249092008368</v>
      </c>
      <c r="H112" s="21">
        <f>(H111/$H$126)</f>
        <v>0.02675040889966887</v>
      </c>
      <c r="J112" s="21">
        <f>(J111/$J$126)</f>
        <v>0.030386308697690236</v>
      </c>
      <c r="L112" s="21">
        <f>(L111/$L$126)</f>
        <v>0.032690303976749525</v>
      </c>
      <c r="M112" s="19"/>
      <c r="N112" s="21">
        <f>(N111/$N$126)</f>
        <v>0.03607234731592977</v>
      </c>
      <c r="P112" s="21">
        <f>(P111/$P$126)</f>
        <v>0.03829227077451173</v>
      </c>
      <c r="Q112" s="7"/>
      <c r="R112" s="21">
        <f>(R111/$R$126)</f>
        <v>0.041412705746928846</v>
      </c>
      <c r="S112" s="7"/>
      <c r="T112" s="21">
        <f>(T111/$T$126)</f>
        <v>0.04376914232441167</v>
      </c>
      <c r="U112" s="7"/>
      <c r="V112" s="21">
        <f>(V111/$V$126)</f>
        <v>0.04583823281549804</v>
      </c>
      <c r="W112" s="7"/>
      <c r="X112" s="21">
        <f>(X111/$X$126)</f>
        <v>0.048503806946604076</v>
      </c>
      <c r="Y112" s="7"/>
      <c r="Z112" s="21">
        <f>(Z111/$Z$126)</f>
        <v>0.05153913285953346</v>
      </c>
    </row>
    <row r="113" spans="2:26" s="5" customFormat="1" ht="13.5" customHeight="1">
      <c r="B113" s="16" t="s">
        <v>43</v>
      </c>
      <c r="C113" s="17"/>
      <c r="D113" s="18">
        <v>27524</v>
      </c>
      <c r="E113" s="19" t="e">
        <f>((#REF!-D113)/D113)</f>
        <v>#REF!</v>
      </c>
      <c r="F113" s="20">
        <v>66338</v>
      </c>
      <c r="G113" s="19">
        <f>((H113-F113)/F113)</f>
        <v>0.10357562784527721</v>
      </c>
      <c r="H113" s="20">
        <f>SUM(H115+H117)</f>
        <v>73209</v>
      </c>
      <c r="I113" s="19">
        <f>((J113-H113)/H113)</f>
        <v>0.1056154297968829</v>
      </c>
      <c r="J113" s="20">
        <v>80941</v>
      </c>
      <c r="K113" s="19">
        <f>((L113-J113)/J113)</f>
        <v>0.05181551994662779</v>
      </c>
      <c r="L113" s="20">
        <v>85135</v>
      </c>
      <c r="M113" s="19">
        <f>((N113-L113)/L113)</f>
        <v>0.11186938391965702</v>
      </c>
      <c r="N113" s="20">
        <v>94659</v>
      </c>
      <c r="O113" s="19">
        <f>((P113-N113)/N113)</f>
        <v>0.08950020600259881</v>
      </c>
      <c r="P113" s="20">
        <f>P115+P117</f>
        <v>103131</v>
      </c>
      <c r="Q113" s="19">
        <f>((R113-P113)/P113)</f>
        <v>0.08558047531779969</v>
      </c>
      <c r="R113" s="20">
        <f>R115+R117</f>
        <v>111957</v>
      </c>
      <c r="S113" s="19">
        <f>((T113-R113)/R113)</f>
        <v>0.033968398581598294</v>
      </c>
      <c r="T113" s="20">
        <f>T115+T117</f>
        <v>115760</v>
      </c>
      <c r="U113" s="19">
        <f>((V113-T113)/T113)</f>
        <v>0.0065653075328265375</v>
      </c>
      <c r="V113" s="20">
        <f>V115+V117</f>
        <v>116520</v>
      </c>
      <c r="W113" s="19">
        <f>((X113-V113)/V113)</f>
        <v>0.00888259526261586</v>
      </c>
      <c r="X113" s="20">
        <f>X115+X117</f>
        <v>117555</v>
      </c>
      <c r="Y113" s="19">
        <f>((Z113-X113)/X113)</f>
        <v>0.08337373995151205</v>
      </c>
      <c r="Z113" s="20">
        <f>Z115+Z117</f>
        <v>127356</v>
      </c>
    </row>
    <row r="114" spans="2:26" s="5" customFormat="1" ht="13.5" customHeight="1">
      <c r="B114" s="14" t="s">
        <v>7</v>
      </c>
      <c r="C114" s="10"/>
      <c r="D114" s="21">
        <f>(D113/$D$126)</f>
        <v>0.05142884903566237</v>
      </c>
      <c r="E114" s="10"/>
      <c r="F114" s="21">
        <f>(F113/$F$126)</f>
        <v>0.057709555769172215</v>
      </c>
      <c r="H114" s="21">
        <f>(H113/$H$126)</f>
        <v>0.057539905542408065</v>
      </c>
      <c r="J114" s="21">
        <f>(J113/$J$126)</f>
        <v>0.05722691172925091</v>
      </c>
      <c r="L114" s="21">
        <f>(L113/$L$126)</f>
        <v>0.053695453089088976</v>
      </c>
      <c r="M114" s="19"/>
      <c r="N114" s="21">
        <f>(N113/$N$126)</f>
        <v>0.05448843590748726</v>
      </c>
      <c r="P114" s="21">
        <f>(P113/$P$126)</f>
        <v>0.05463112561381948</v>
      </c>
      <c r="Q114" s="7"/>
      <c r="R114" s="21">
        <f>(R113/$R$126)</f>
        <v>0.05316594192334231</v>
      </c>
      <c r="S114" s="7"/>
      <c r="T114" s="21">
        <f>(T113/$T$126)</f>
        <v>0.050055975691545185</v>
      </c>
      <c r="U114" s="7"/>
      <c r="V114" s="21">
        <f>(V113/$V$126)</f>
        <v>0.04599296369232081</v>
      </c>
      <c r="W114" s="7"/>
      <c r="X114" s="21">
        <f>(X113/$X$126)</f>
        <v>0.042959021650352924</v>
      </c>
      <c r="Y114" s="7"/>
      <c r="Z114" s="21">
        <f>(Z113/$Z$126)</f>
        <v>0.04346726490641924</v>
      </c>
    </row>
    <row r="115" spans="2:26" s="5" customFormat="1" ht="13.5" customHeight="1">
      <c r="B115" s="16" t="s">
        <v>44</v>
      </c>
      <c r="C115" s="17"/>
      <c r="D115" s="18">
        <v>24160</v>
      </c>
      <c r="E115" s="19" t="e">
        <f>((#REF!-D115)/D115)</f>
        <v>#REF!</v>
      </c>
      <c r="F115" s="20">
        <v>58340</v>
      </c>
      <c r="G115" s="19">
        <f>((H115-F115)/F115)</f>
        <v>0.10353102502571135</v>
      </c>
      <c r="H115" s="20">
        <v>64380</v>
      </c>
      <c r="I115" s="19">
        <f>((J115-H115)/H115)</f>
        <v>0.10203479341410376</v>
      </c>
      <c r="J115" s="20">
        <v>70949</v>
      </c>
      <c r="K115" s="19">
        <f>((L115-J115)/J115)</f>
        <v>0.04638543178903156</v>
      </c>
      <c r="L115" s="20">
        <v>74240</v>
      </c>
      <c r="M115" s="19">
        <f>((N115-L115)/L115)</f>
        <v>0.1289197198275862</v>
      </c>
      <c r="N115" s="20">
        <v>83811</v>
      </c>
      <c r="O115" s="19">
        <f>((P115-N115)/N115)</f>
        <v>0.08372409349608047</v>
      </c>
      <c r="P115" s="20">
        <v>90828</v>
      </c>
      <c r="Q115" s="19">
        <f>((R115-P115)/P115)</f>
        <v>0.08165984057779539</v>
      </c>
      <c r="R115" s="20">
        <v>98245</v>
      </c>
      <c r="S115" s="19">
        <f>((T115-R115)/R115)</f>
        <v>0.03285663392539061</v>
      </c>
      <c r="T115" s="20">
        <v>101473</v>
      </c>
      <c r="U115" s="19">
        <f>((V115-T115)/T115)</f>
        <v>-0.0027002256757955316</v>
      </c>
      <c r="V115" s="20">
        <v>101199</v>
      </c>
      <c r="W115" s="19">
        <f>((X115-V115)/V115)</f>
        <v>0.0038043854188282494</v>
      </c>
      <c r="X115" s="20">
        <v>101584</v>
      </c>
      <c r="Y115" s="19">
        <f>((Z115-X115)/X115)</f>
        <v>0.0899649551110411</v>
      </c>
      <c r="Z115" s="20">
        <v>110723</v>
      </c>
    </row>
    <row r="116" spans="2:26" s="5" customFormat="1" ht="13.5" customHeight="1">
      <c r="B116" s="14" t="s">
        <v>8</v>
      </c>
      <c r="C116" s="10"/>
      <c r="D116" s="21">
        <f>(D115/$D$126)</f>
        <v>0.045143183865048786</v>
      </c>
      <c r="E116" s="10"/>
      <c r="F116" s="21">
        <f>(F115/$F$126)</f>
        <v>0.050751838818980176</v>
      </c>
      <c r="H116" s="21">
        <f>(H115/$H$126)</f>
        <v>0.05060059717821895</v>
      </c>
      <c r="J116" s="21">
        <f>(J115/$J$126)</f>
        <v>0.05016236715976603</v>
      </c>
      <c r="L116" s="21">
        <f>(L115/$L$126)</f>
        <v>0.04682387311134041</v>
      </c>
      <c r="M116" s="19"/>
      <c r="N116" s="21">
        <f>(N115/$N$126)</f>
        <v>0.0482440159080744</v>
      </c>
      <c r="P116" s="21">
        <f>(P115/$P$126)</f>
        <v>0.048113912182098456</v>
      </c>
      <c r="Q116" s="7"/>
      <c r="R116" s="21">
        <f>(R115/$R$126)</f>
        <v>0.04665441164249457</v>
      </c>
      <c r="S116" s="7"/>
      <c r="T116" s="21">
        <f>(T115/$T$126)</f>
        <v>0.043878110066933006</v>
      </c>
      <c r="U116" s="7"/>
      <c r="V116" s="21">
        <f>(V115/$V$126)</f>
        <v>0.039945433682622496</v>
      </c>
      <c r="W116" s="7"/>
      <c r="X116" s="21">
        <f>(X115/$X$126)</f>
        <v>0.037122617118195325</v>
      </c>
      <c r="Y116" s="7"/>
      <c r="Z116" s="21">
        <f>(Z115/$Z$126)</f>
        <v>0.03779033553372795</v>
      </c>
    </row>
    <row r="117" spans="2:26" s="5" customFormat="1" ht="13.5" customHeight="1">
      <c r="B117" s="16" t="s">
        <v>45</v>
      </c>
      <c r="C117" s="17"/>
      <c r="D117" s="18">
        <v>3364</v>
      </c>
      <c r="E117" s="19" t="e">
        <f>((#REF!-D117)/D117)</f>
        <v>#REF!</v>
      </c>
      <c r="F117" s="20">
        <v>7998</v>
      </c>
      <c r="G117" s="19">
        <f>((H117-F117)/F117)</f>
        <v>0.10390097524381095</v>
      </c>
      <c r="H117" s="20">
        <v>8829</v>
      </c>
      <c r="I117" s="19">
        <f>((J117-H117)/H117)</f>
        <v>0.13172499716842226</v>
      </c>
      <c r="J117" s="20">
        <v>9992</v>
      </c>
      <c r="K117" s="19">
        <f>((L117-J117)/J117)</f>
        <v>0.09037229783827061</v>
      </c>
      <c r="L117" s="20">
        <v>10895</v>
      </c>
      <c r="M117" s="19">
        <f>((N117-L117)/L117)</f>
        <v>-0.004313905461220744</v>
      </c>
      <c r="N117" s="20">
        <v>10848</v>
      </c>
      <c r="O117" s="19">
        <f>((P117-N117)/N117)</f>
        <v>0.13412610619469026</v>
      </c>
      <c r="P117" s="20">
        <v>12303</v>
      </c>
      <c r="Q117" s="19">
        <f>((R117-P117)/P117)</f>
        <v>0.1145249126229375</v>
      </c>
      <c r="R117" s="20">
        <v>13712</v>
      </c>
      <c r="S117" s="19">
        <f>((T117-R117)/R117)</f>
        <v>0.0419340723453909</v>
      </c>
      <c r="T117" s="20">
        <v>14287</v>
      </c>
      <c r="U117" s="19">
        <f>((V117-T117)/T117)</f>
        <v>0.07237348638622523</v>
      </c>
      <c r="V117" s="20">
        <v>15321</v>
      </c>
      <c r="W117" s="19">
        <f>((X117-V117)/V117)</f>
        <v>0.04242542914953332</v>
      </c>
      <c r="X117" s="20">
        <v>15971</v>
      </c>
      <c r="Y117" s="19">
        <f>((Z117-X117)/X117)</f>
        <v>0.04145012835764824</v>
      </c>
      <c r="Z117" s="20">
        <v>16633</v>
      </c>
    </row>
    <row r="118" spans="2:26" s="5" customFormat="1" ht="13.5" customHeight="1">
      <c r="B118" s="14" t="s">
        <v>8</v>
      </c>
      <c r="C118" s="10"/>
      <c r="D118" s="21">
        <f>(D117/$D$126)</f>
        <v>0.006285665170613581</v>
      </c>
      <c r="E118" s="10"/>
      <c r="F118" s="21">
        <f>(F117/$F$126)</f>
        <v>0.006957716950192037</v>
      </c>
      <c r="H118" s="21">
        <f>(H117/$H$126)</f>
        <v>0.006939308364189113</v>
      </c>
      <c r="J118" s="21">
        <f>(J117/$J$126)</f>
        <v>0.007064544569484872</v>
      </c>
      <c r="L118" s="21">
        <f>(L117/$L$126)</f>
        <v>0.006871579977748569</v>
      </c>
      <c r="M118" s="19"/>
      <c r="N118" s="21">
        <f>(N117/$N$126)</f>
        <v>0.006244419999412859</v>
      </c>
      <c r="P118" s="21">
        <f>(P117/$P$126)</f>
        <v>0.006517213431721025</v>
      </c>
      <c r="Q118" s="7"/>
      <c r="R118" s="21">
        <f>(R117/$R$126)</f>
        <v>0.006511530280847734</v>
      </c>
      <c r="S118" s="7"/>
      <c r="T118" s="21">
        <f>(T117/$T$126)</f>
        <v>0.006177865624612181</v>
      </c>
      <c r="U118" s="7"/>
      <c r="V118" s="21">
        <f>(V117/$V$126)</f>
        <v>0.0060475300096983105</v>
      </c>
      <c r="W118" s="7"/>
      <c r="X118" s="21">
        <f>(X117/$X$126)</f>
        <v>0.005836404532157598</v>
      </c>
      <c r="Y118" s="7"/>
      <c r="Z118" s="21">
        <f>(Z117/$Z$126)</f>
        <v>0.005676929372691284</v>
      </c>
    </row>
    <row r="119" spans="2:26" s="5" customFormat="1" ht="13.5" customHeight="1">
      <c r="B119" s="14" t="s">
        <v>46</v>
      </c>
      <c r="C119" s="10"/>
      <c r="D119" s="21"/>
      <c r="E119" s="10"/>
      <c r="F119" s="20">
        <v>25240</v>
      </c>
      <c r="G119" s="19">
        <f>((H119-F119)/F119)</f>
        <v>0.35174326465927097</v>
      </c>
      <c r="H119" s="20">
        <v>34118</v>
      </c>
      <c r="I119" s="19">
        <f>((J119-H119)/H119)</f>
        <v>0.21956152177736094</v>
      </c>
      <c r="J119" s="20">
        <v>41609</v>
      </c>
      <c r="K119" s="19">
        <f>((L119-J119)/J119)</f>
        <v>0.19743324761469874</v>
      </c>
      <c r="L119" s="20">
        <v>49824</v>
      </c>
      <c r="M119" s="19">
        <f>((N119-L119)/L119)</f>
        <v>0.16871387283236994</v>
      </c>
      <c r="N119" s="20">
        <v>58230</v>
      </c>
      <c r="O119" s="19">
        <f>((P119-N119)/N119)</f>
        <v>0.1313412330413876</v>
      </c>
      <c r="P119" s="20">
        <v>65878</v>
      </c>
      <c r="Q119" s="19">
        <f>((R119-P119)/P119)</f>
        <v>0.16557879717052734</v>
      </c>
      <c r="R119" s="20">
        <v>76786</v>
      </c>
      <c r="S119" s="19">
        <f>((T119-R119)/R119)</f>
        <v>0.14912874742791654</v>
      </c>
      <c r="T119" s="20">
        <v>88237</v>
      </c>
      <c r="U119" s="19">
        <f>((V119-T119)/T119)</f>
        <v>0.1110191869623854</v>
      </c>
      <c r="V119" s="20">
        <v>98033</v>
      </c>
      <c r="W119" s="19">
        <f>((X119-V119)/V119)</f>
        <v>0.10456682953699264</v>
      </c>
      <c r="X119" s="20">
        <v>108284</v>
      </c>
      <c r="Y119" s="19">
        <f>((Z119-X119)/X119)</f>
        <v>0.0793469025894869</v>
      </c>
      <c r="Z119" s="20">
        <v>116876</v>
      </c>
    </row>
    <row r="120" spans="2:26" s="5" customFormat="1" ht="13.5" customHeight="1">
      <c r="B120" s="23" t="s">
        <v>7</v>
      </c>
      <c r="C120" s="10"/>
      <c r="D120" s="21"/>
      <c r="E120" s="10"/>
      <c r="F120" s="21">
        <f>(F119/$F$126)</f>
        <v>0.021957086249418233</v>
      </c>
      <c r="H120" s="21">
        <f>(H119/$H$126)</f>
        <v>0.026815644214452844</v>
      </c>
      <c r="J120" s="21">
        <f>(J119/$J$126)</f>
        <v>0.0294183982177438</v>
      </c>
      <c r="L120" s="21">
        <f>(L119/$L$126)</f>
        <v>0.03142447001480906</v>
      </c>
      <c r="M120" s="19"/>
      <c r="N120" s="21">
        <f>(N119/$N$126)</f>
        <v>0.033518858459237716</v>
      </c>
      <c r="P120" s="21">
        <f>(P119/$P$126)</f>
        <v>0.03489725972973402</v>
      </c>
      <c r="Q120" s="7"/>
      <c r="R120" s="21">
        <f>(R119/$R$126)</f>
        <v>0.03646399971887209</v>
      </c>
      <c r="S120" s="7"/>
      <c r="T120" s="21">
        <f>(T119/$T$126)</f>
        <v>0.03815470911450305</v>
      </c>
      <c r="U120" s="7"/>
      <c r="V120" s="21">
        <f>(V119/$V$126)</f>
        <v>0.03869574501930386</v>
      </c>
      <c r="W120" s="7"/>
      <c r="X120" s="21">
        <f>(X119/$X$126)</f>
        <v>0.03957104929936469</v>
      </c>
      <c r="Y120" s="7"/>
      <c r="Z120" s="21">
        <f>(Z119/$Z$126)</f>
        <v>0.0398903864223331</v>
      </c>
    </row>
    <row r="121" spans="2:26" s="5" customFormat="1" ht="13.5" customHeight="1">
      <c r="B121" s="16" t="s">
        <v>47</v>
      </c>
      <c r="C121" s="17"/>
      <c r="D121" s="18">
        <v>99364</v>
      </c>
      <c r="E121" s="19" t="e">
        <f>((#REF!-D121)/D121)</f>
        <v>#REF!</v>
      </c>
      <c r="F121" s="20">
        <v>177489</v>
      </c>
      <c r="G121" s="19">
        <f>((H121-F121)/F121)</f>
        <v>0.07030858250370446</v>
      </c>
      <c r="H121" s="20">
        <v>189968</v>
      </c>
      <c r="I121" s="19">
        <f>((J121-H121)/H121)</f>
        <v>0.08566179567084983</v>
      </c>
      <c r="J121" s="20">
        <v>206241</v>
      </c>
      <c r="K121" s="19">
        <f>((L121-J121)/J121)</f>
        <v>0.10432455234410229</v>
      </c>
      <c r="L121" s="20">
        <v>227757</v>
      </c>
      <c r="M121" s="19">
        <f>((N121-L121)/L121)</f>
        <v>0.0656050088471485</v>
      </c>
      <c r="N121" s="20">
        <v>242699</v>
      </c>
      <c r="O121" s="19">
        <f>((P121-N121)/N121)</f>
        <v>0.08325951075200146</v>
      </c>
      <c r="P121" s="20">
        <v>262906</v>
      </c>
      <c r="Q121" s="19">
        <f>((R121-P121)/P121)</f>
        <v>0.08543738066076849</v>
      </c>
      <c r="R121" s="20">
        <v>285368</v>
      </c>
      <c r="S121" s="19">
        <f>((T121-R121)/R121)</f>
        <v>0.08982086288581762</v>
      </c>
      <c r="T121" s="20">
        <v>311000</v>
      </c>
      <c r="U121" s="19">
        <f>((V121-T121)/T121)</f>
        <v>0.07254662379421221</v>
      </c>
      <c r="V121" s="20">
        <v>333562</v>
      </c>
      <c r="W121" s="19">
        <f>((X121-V121)/V121)</f>
        <v>0.0392101018701171</v>
      </c>
      <c r="X121" s="20">
        <v>346641</v>
      </c>
      <c r="Y121" s="19">
        <f>((Z121-X121)/X121)</f>
        <v>0.03903750566147686</v>
      </c>
      <c r="Z121" s="20">
        <v>360173</v>
      </c>
    </row>
    <row r="122" spans="2:26" s="5" customFormat="1" ht="13.5" customHeight="1">
      <c r="B122" s="14" t="s">
        <v>7</v>
      </c>
      <c r="C122" s="10"/>
      <c r="D122" s="21">
        <f>(D121/$D$126)</f>
        <v>0.18566255470060877</v>
      </c>
      <c r="E122" s="10"/>
      <c r="F122" s="21">
        <f>(F121/$F$126)</f>
        <v>0.15440337881628338</v>
      </c>
      <c r="H122" s="21">
        <f>(H121/$H$126)</f>
        <v>0.1493087021552019</v>
      </c>
      <c r="J122" s="21">
        <f>(J121/$J$126)</f>
        <v>0.14581652687701457</v>
      </c>
      <c r="L122" s="21">
        <f>(L121/$L$126)</f>
        <v>0.1436485030740781</v>
      </c>
      <c r="M122" s="19"/>
      <c r="N122" s="21">
        <f>(N121/$N$126)</f>
        <v>0.13970450676968119</v>
      </c>
      <c r="P122" s="21">
        <f>(P121/$P$126)</f>
        <v>0.13926802523612516</v>
      </c>
      <c r="Q122" s="7"/>
      <c r="R122" s="21">
        <f>(R121/$R$126)</f>
        <v>0.1355150505531619</v>
      </c>
      <c r="S122" s="7"/>
      <c r="T122" s="21">
        <f>(T121/$T$126)</f>
        <v>0.13448003144497714</v>
      </c>
      <c r="U122" s="7"/>
      <c r="V122" s="21">
        <f>(V121/$V$126)</f>
        <v>0.1316641345274452</v>
      </c>
      <c r="W122" s="7"/>
      <c r="X122" s="21">
        <f>(X121/$X$126)</f>
        <v>0.12667566861384022</v>
      </c>
      <c r="Y122" s="7"/>
      <c r="Z122" s="21">
        <f>(Z121/$Z$126)</f>
        <v>0.12292891739014836</v>
      </c>
    </row>
    <row r="123" spans="2:26" s="5" customFormat="1" ht="13.5" customHeight="1">
      <c r="B123" s="14" t="s">
        <v>53</v>
      </c>
      <c r="C123" s="10"/>
      <c r="D123" s="21"/>
      <c r="E123" s="10"/>
      <c r="F123" s="21"/>
      <c r="H123" s="21"/>
      <c r="J123" s="21"/>
      <c r="L123" s="20">
        <v>20955</v>
      </c>
      <c r="M123" s="19">
        <f>((N123-L123)/L123)</f>
        <v>0.636172751133381</v>
      </c>
      <c r="N123" s="20">
        <v>34286</v>
      </c>
      <c r="O123" s="19">
        <f>((P123-N123)/N123)</f>
        <v>0.3870967741935484</v>
      </c>
      <c r="P123" s="20">
        <v>47558</v>
      </c>
      <c r="Q123" s="19">
        <f>((R123-P123)/P123)</f>
        <v>0.3500777997392657</v>
      </c>
      <c r="R123" s="20">
        <v>64207</v>
      </c>
      <c r="S123" s="19">
        <f>((T123-R123)/R123)</f>
        <v>0.31049574033983834</v>
      </c>
      <c r="T123" s="20">
        <v>84143</v>
      </c>
      <c r="U123" s="19">
        <f>((V123-T123)/T123)</f>
        <v>0.21192493730910475</v>
      </c>
      <c r="V123" s="20">
        <v>101975</v>
      </c>
      <c r="W123" s="19">
        <f>((X123-V123)/V123)</f>
        <v>0.22224074528070606</v>
      </c>
      <c r="X123" s="20">
        <v>124638</v>
      </c>
      <c r="Y123" s="19">
        <f>((Z123-X123)/X123)</f>
        <v>0.15074054461721145</v>
      </c>
      <c r="Z123" s="20">
        <v>143426</v>
      </c>
    </row>
    <row r="124" spans="2:26" s="5" customFormat="1" ht="13.5" customHeight="1">
      <c r="B124" s="14" t="s">
        <v>7</v>
      </c>
      <c r="C124" s="10"/>
      <c r="D124" s="21"/>
      <c r="E124" s="10"/>
      <c r="F124" s="21"/>
      <c r="H124" s="21"/>
      <c r="J124" s="21"/>
      <c r="L124" s="21">
        <f>(L123/$L$126)</f>
        <v>0.013216517524894104</v>
      </c>
      <c r="M124" s="19"/>
      <c r="N124" s="21">
        <f>(N123/$N$126)</f>
        <v>0.019736005171448127</v>
      </c>
      <c r="P124" s="21">
        <f>(P123/$P$126)</f>
        <v>0.02519268766851894</v>
      </c>
      <c r="Q124" s="7"/>
      <c r="R124" s="21">
        <f>(R123/$R$126)</f>
        <v>0.030490506471877947</v>
      </c>
      <c r="S124" s="7"/>
      <c r="T124" s="21">
        <f>(T123/$T$126)</f>
        <v>0.03638441571020807</v>
      </c>
      <c r="U124" s="7"/>
      <c r="V124" s="21">
        <f>(V123/$V$126)</f>
        <v>0.04025173766327166</v>
      </c>
      <c r="W124" s="7"/>
      <c r="X124" s="21">
        <f>(X123/$X$126)</f>
        <v>0.04554741644725182</v>
      </c>
      <c r="Y124" s="7"/>
      <c r="Z124" s="21">
        <f>(Z123/$Z$126)</f>
        <v>0.04895203945215055</v>
      </c>
    </row>
    <row r="125" spans="2:26" s="5" customFormat="1" ht="13.5" customHeight="1">
      <c r="B125" s="16"/>
      <c r="C125" s="17"/>
      <c r="D125" s="25"/>
      <c r="E125" s="19"/>
      <c r="F125" s="7"/>
      <c r="G125" s="19"/>
      <c r="H125" s="7"/>
      <c r="J125" s="7"/>
      <c r="L125" s="7"/>
      <c r="M125" s="19"/>
      <c r="N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s="5" customFormat="1" ht="13.5" customHeight="1">
      <c r="B126" s="16" t="s">
        <v>48</v>
      </c>
      <c r="C126" s="17"/>
      <c r="D126" s="25">
        <f>(D15+D27+D29+D35+D39+D45+D51+D57+D59+D71+D77+D79+D87+D93+D99+D105+D111+D113+D119+D121)</f>
        <v>535186</v>
      </c>
      <c r="E126" s="19" t="e">
        <f>((#REF!-D126)/D126)</f>
        <v>#REF!</v>
      </c>
      <c r="F126" s="25">
        <f>(F15+F27+F29+F35+F39+F45+F51+F57+F59+F71+F77+F79+F87+F93+F99+F105+F111+F113+F119+F121)</f>
        <v>1149515</v>
      </c>
      <c r="G126" s="19">
        <f>((H126-F126)/F126)</f>
        <v>0.10682940196517662</v>
      </c>
      <c r="H126" s="25">
        <f>(H15+H27+H29+H35+H39+H45+H51+H57+H59+H71+H77+H79+H87+H93+H99+H105+H111+H113+H119+H121)</f>
        <v>1272317</v>
      </c>
      <c r="I126" s="19">
        <f>((J126-H126)/H126)</f>
        <v>0.11166242375131355</v>
      </c>
      <c r="J126" s="25">
        <f>(J15+J27+J29+J35+J39+J45+J51+J57+J59+J71+J77+J79+J85+J87+J93+J99+J105+J111+J113+J119+J121)</f>
        <v>1414387</v>
      </c>
      <c r="K126" s="19">
        <f>((L126-J126)/J126)</f>
        <v>0.12099163807359654</v>
      </c>
      <c r="L126" s="25">
        <f>(L15+L27+L29+L35+L39+L45+L51+L57+L59+L71+L77+L79+L85+L87+L93+L99+L105+L111+L113+L119+L121+L123)</f>
        <v>1585516</v>
      </c>
      <c r="M126" s="19">
        <f>((N126-L126)/L126)</f>
        <v>0.0956880914478315</v>
      </c>
      <c r="N126" s="25">
        <f>(N15+N27+N29+N35+N39+N45+N51+N57+N59+N71+N77+N79+N85+N87+N93+N99+N105+N111+N113+N119+N121+N123)</f>
        <v>1737231</v>
      </c>
      <c r="O126" s="19">
        <f>((P126-N126)/N126)</f>
        <v>0.08665456695166043</v>
      </c>
      <c r="P126" s="20">
        <v>1887770</v>
      </c>
      <c r="Q126" s="19">
        <f>((R126-P126)/P126)</f>
        <v>0.11549765066718932</v>
      </c>
      <c r="R126" s="20">
        <v>2105803</v>
      </c>
      <c r="S126" s="19">
        <f>((T126-R126)/R126)</f>
        <v>0.09820861685542284</v>
      </c>
      <c r="T126" s="20">
        <v>2312611</v>
      </c>
      <c r="U126" s="19">
        <f>((V126-T126)/T126)</f>
        <v>0.09548514644270048</v>
      </c>
      <c r="V126" s="20">
        <v>2533431</v>
      </c>
      <c r="W126" s="19">
        <f>((X126-V126)/V126)</f>
        <v>0.0801340158859665</v>
      </c>
      <c r="X126" s="20">
        <v>2736445</v>
      </c>
      <c r="Y126" s="19">
        <f>((Z126-X126)/X126)</f>
        <v>0.07070633614050346</v>
      </c>
      <c r="Z126" s="20">
        <v>2929929</v>
      </c>
    </row>
    <row r="127" spans="2:26" s="5" customFormat="1" ht="13.5" customHeight="1">
      <c r="B127" s="16"/>
      <c r="C127" s="17"/>
      <c r="D127" s="25"/>
      <c r="E127" s="19"/>
      <c r="F127" s="25"/>
      <c r="G127" s="19"/>
      <c r="H127" s="19"/>
      <c r="I127" s="19"/>
      <c r="J127" s="25"/>
      <c r="K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s="5" customFormat="1" ht="13.5" customHeight="1">
      <c r="B128" s="16"/>
      <c r="C128" s="17"/>
      <c r="D128" s="25"/>
      <c r="E128" s="19"/>
      <c r="F128" s="25"/>
      <c r="G128" s="19"/>
      <c r="H128" s="19"/>
      <c r="I128" s="19"/>
      <c r="J128" s="25"/>
      <c r="K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s="5" customFormat="1" ht="13.5" customHeight="1">
      <c r="B129" s="8"/>
      <c r="C129" s="7"/>
      <c r="D129" s="7"/>
      <c r="E129" s="7"/>
      <c r="H129" s="26"/>
      <c r="I129" s="7"/>
      <c r="J129" s="7"/>
      <c r="K129" s="7"/>
      <c r="L129" s="7"/>
      <c r="M129" s="29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0:26" s="5" customFormat="1" ht="12.75">
      <c r="J130" s="7"/>
      <c r="K130" s="7"/>
      <c r="L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0:26" s="5" customFormat="1" ht="12.75">
      <c r="J131" s="7"/>
      <c r="K131" s="8" t="s">
        <v>49</v>
      </c>
      <c r="L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0:26" s="5" customFormat="1" ht="12.75">
      <c r="J132" s="7"/>
      <c r="K132" s="7"/>
      <c r="L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0:26" s="5" customFormat="1" ht="12.75">
      <c r="J133" s="7"/>
      <c r="K133" s="7"/>
      <c r="L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0:26" s="5" customFormat="1" ht="12.75">
      <c r="J134" s="7"/>
      <c r="K134" s="7"/>
      <c r="L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0:26" s="5" customFormat="1" ht="12.75">
      <c r="J135" s="7"/>
      <c r="K135" s="7"/>
      <c r="L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0:26" s="5" customFormat="1" ht="12.75">
      <c r="J136" s="7"/>
      <c r="K136" s="7"/>
      <c r="L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0:26" s="5" customFormat="1" ht="12.75">
      <c r="J137" s="7"/>
      <c r="K137" s="7"/>
      <c r="L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0:26" s="5" customFormat="1" ht="12.75">
      <c r="J138" s="7"/>
      <c r="K138" s="7"/>
      <c r="L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0:26" s="5" customFormat="1" ht="12.75">
      <c r="J139" s="7"/>
      <c r="K139" s="7"/>
      <c r="L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0:26" s="5" customFormat="1" ht="12.75">
      <c r="J140" s="7"/>
      <c r="K140" s="7"/>
      <c r="L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0:26" s="5" customFormat="1" ht="12.75">
      <c r="J141" s="7"/>
      <c r="K141" s="7"/>
      <c r="L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0:26" s="5" customFormat="1" ht="12.75">
      <c r="J142" s="7"/>
      <c r="K142" s="7"/>
      <c r="L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0:26" s="5" customFormat="1" ht="12.75">
      <c r="J143" s="7"/>
      <c r="K143" s="7"/>
      <c r="L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0:26" s="5" customFormat="1" ht="12.75">
      <c r="J144" s="7"/>
      <c r="K144" s="7"/>
      <c r="L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0:26" s="5" customFormat="1" ht="12.75">
      <c r="J145" s="7"/>
      <c r="K145" s="7"/>
      <c r="L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0:26" s="5" customFormat="1" ht="12.75">
      <c r="J146" s="7"/>
      <c r="K146" s="7"/>
      <c r="L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0:26" s="5" customFormat="1" ht="12.75">
      <c r="J147" s="7"/>
      <c r="K147" s="7"/>
      <c r="L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0:26" s="5" customFormat="1" ht="12.75">
      <c r="J148" s="7"/>
      <c r="K148" s="7"/>
      <c r="L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0:26" s="5" customFormat="1" ht="12.75">
      <c r="J149" s="7"/>
      <c r="K149" s="7"/>
      <c r="L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0:26" s="5" customFormat="1" ht="12.75">
      <c r="J150" s="7"/>
      <c r="K150" s="7"/>
      <c r="L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0:26" s="5" customFormat="1" ht="12.75">
      <c r="J151" s="7"/>
      <c r="K151" s="7"/>
      <c r="L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0:26" s="5" customFormat="1" ht="12.75">
      <c r="J152" s="7"/>
      <c r="K152" s="7"/>
      <c r="L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0:26" s="5" customFormat="1" ht="12.75">
      <c r="J153" s="7"/>
      <c r="K153" s="7"/>
      <c r="L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0:26" s="5" customFormat="1" ht="12.75">
      <c r="J154" s="7"/>
      <c r="K154" s="7"/>
      <c r="L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0:26" s="5" customFormat="1" ht="12.75">
      <c r="J155" s="7"/>
      <c r="K155" s="7"/>
      <c r="L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0:26" s="5" customFormat="1" ht="12.75">
      <c r="J156" s="7"/>
      <c r="K156" s="7"/>
      <c r="L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0:26" s="5" customFormat="1" ht="12.75">
      <c r="J157" s="7"/>
      <c r="K157" s="7"/>
      <c r="L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0:26" s="5" customFormat="1" ht="12.75">
      <c r="J158" s="7"/>
      <c r="K158" s="7"/>
      <c r="L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0:26" s="5" customFormat="1" ht="12.75">
      <c r="J159" s="7"/>
      <c r="K159" s="7"/>
      <c r="L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0:26" s="5" customFormat="1" ht="12.75">
      <c r="J160" s="7"/>
      <c r="K160" s="7"/>
      <c r="L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0:26" s="5" customFormat="1" ht="12.75">
      <c r="J161" s="7"/>
      <c r="K161" s="7"/>
      <c r="L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0:26" s="5" customFormat="1" ht="12.75">
      <c r="J162" s="7"/>
      <c r="K162" s="7"/>
      <c r="L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0:26" s="5" customFormat="1" ht="12.75">
      <c r="J163" s="7"/>
      <c r="K163" s="7"/>
      <c r="L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0:26" s="5" customFormat="1" ht="12.75">
      <c r="J164" s="7"/>
      <c r="K164" s="7"/>
      <c r="L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0:26" s="5" customFormat="1" ht="12.75">
      <c r="J165" s="7"/>
      <c r="K165" s="7"/>
      <c r="L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0:26" s="5" customFormat="1" ht="12.75">
      <c r="J166" s="7"/>
      <c r="K166" s="7"/>
      <c r="L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0:26" s="5" customFormat="1" ht="12.75">
      <c r="J167" s="7"/>
      <c r="K167" s="7"/>
      <c r="L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0:26" s="5" customFormat="1" ht="12.75">
      <c r="J168" s="7"/>
      <c r="K168" s="7"/>
      <c r="L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0:26" s="5" customFormat="1" ht="12.75">
      <c r="J169" s="7"/>
      <c r="K169" s="7"/>
      <c r="L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0:26" s="5" customFormat="1" ht="12.75">
      <c r="J170" s="7"/>
      <c r="K170" s="7"/>
      <c r="L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0:26" s="5" customFormat="1" ht="12.75">
      <c r="J171" s="7"/>
      <c r="K171" s="7"/>
      <c r="L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0:26" s="5" customFormat="1" ht="12.75">
      <c r="J172" s="7"/>
      <c r="K172" s="7"/>
      <c r="L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0:26" s="5" customFormat="1" ht="12.75">
      <c r="J173" s="7"/>
      <c r="K173" s="7"/>
      <c r="L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0:26" s="5" customFormat="1" ht="12.75">
      <c r="J174" s="7"/>
      <c r="K174" s="7"/>
      <c r="L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0:26" s="5" customFormat="1" ht="12.75">
      <c r="J175" s="7"/>
      <c r="K175" s="7"/>
      <c r="L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0:26" s="5" customFormat="1" ht="12.75">
      <c r="J176" s="7"/>
      <c r="K176" s="7"/>
      <c r="L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0:26" s="5" customFormat="1" ht="12.75">
      <c r="J177" s="7"/>
      <c r="K177" s="7"/>
      <c r="L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0:26" s="5" customFormat="1" ht="12.75">
      <c r="J178" s="7"/>
      <c r="K178" s="7"/>
      <c r="L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0:26" s="5" customFormat="1" ht="12.75">
      <c r="J179" s="7"/>
      <c r="K179" s="7"/>
      <c r="L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0:26" s="5" customFormat="1" ht="12.75">
      <c r="J180" s="7"/>
      <c r="K180" s="7"/>
      <c r="L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0:26" s="5" customFormat="1" ht="12.75">
      <c r="J181" s="7"/>
      <c r="K181" s="7"/>
      <c r="L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0:26" s="5" customFormat="1" ht="12.75">
      <c r="J182" s="7"/>
      <c r="K182" s="7"/>
      <c r="L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0:26" s="5" customFormat="1" ht="12.75">
      <c r="J183" s="7"/>
      <c r="K183" s="7"/>
      <c r="L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0:26" s="5" customFormat="1" ht="12.75">
      <c r="J184" s="7"/>
      <c r="K184" s="7"/>
      <c r="L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0:26" s="5" customFormat="1" ht="12.75">
      <c r="J185" s="7"/>
      <c r="K185" s="7"/>
      <c r="L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0:26" s="5" customFormat="1" ht="12.75">
      <c r="J186" s="7"/>
      <c r="K186" s="7"/>
      <c r="L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0:26" s="5" customFormat="1" ht="12.75">
      <c r="J187" s="7"/>
      <c r="K187" s="7"/>
      <c r="L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0:26" s="5" customFormat="1" ht="12.75">
      <c r="J188" s="7"/>
      <c r="K188" s="7"/>
      <c r="L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0:26" s="5" customFormat="1" ht="12.75">
      <c r="J189" s="7"/>
      <c r="K189" s="7"/>
      <c r="L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0:26" s="5" customFormat="1" ht="12.75">
      <c r="J190" s="7"/>
      <c r="K190" s="7"/>
      <c r="L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0:26" s="5" customFormat="1" ht="12.75">
      <c r="J191" s="7"/>
      <c r="K191" s="7"/>
      <c r="L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0:26" s="5" customFormat="1" ht="12.75">
      <c r="J192" s="7"/>
      <c r="K192" s="7"/>
      <c r="L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0:26" s="5" customFormat="1" ht="12.75">
      <c r="J193" s="7"/>
      <c r="K193" s="7"/>
      <c r="L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0:26" s="5" customFormat="1" ht="12.75">
      <c r="J194" s="7"/>
      <c r="K194" s="7"/>
      <c r="L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0:26" s="5" customFormat="1" ht="12.75">
      <c r="J195" s="7"/>
      <c r="K195" s="7"/>
      <c r="L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0:26" s="5" customFormat="1" ht="12.75">
      <c r="J196" s="7"/>
      <c r="K196" s="7"/>
      <c r="L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0:26" s="5" customFormat="1" ht="12.75">
      <c r="J197" s="7"/>
      <c r="K197" s="7"/>
      <c r="L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0:26" s="5" customFormat="1" ht="12.75">
      <c r="J198" s="7"/>
      <c r="K198" s="7"/>
      <c r="L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0:26" s="5" customFormat="1" ht="12.75">
      <c r="J199" s="7"/>
      <c r="K199" s="7"/>
      <c r="L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0:26" s="5" customFormat="1" ht="12.75">
      <c r="J200" s="7"/>
      <c r="K200" s="7"/>
      <c r="L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0:26" s="5" customFormat="1" ht="12.75">
      <c r="J201" s="7"/>
      <c r="K201" s="7"/>
      <c r="L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0:26" s="5" customFormat="1" ht="12.75">
      <c r="J202" s="7"/>
      <c r="K202" s="7"/>
      <c r="L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0:26" s="5" customFormat="1" ht="12.75">
      <c r="J203" s="7"/>
      <c r="K203" s="7"/>
      <c r="L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0:26" s="5" customFormat="1" ht="12.75">
      <c r="J204" s="7"/>
      <c r="K204" s="7"/>
      <c r="L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0:26" s="5" customFormat="1" ht="12.75">
      <c r="J205" s="7"/>
      <c r="K205" s="7"/>
      <c r="L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0:26" s="5" customFormat="1" ht="12.75">
      <c r="J206" s="7"/>
      <c r="K206" s="7"/>
      <c r="L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0:26" s="5" customFormat="1" ht="12.75">
      <c r="J207" s="7"/>
      <c r="K207" s="7"/>
      <c r="L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0:26" s="5" customFormat="1" ht="12.75">
      <c r="J208" s="7"/>
      <c r="K208" s="7"/>
      <c r="L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0:26" s="5" customFormat="1" ht="12.75">
      <c r="J209" s="7"/>
      <c r="K209" s="7"/>
      <c r="L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0:26" s="5" customFormat="1" ht="12.75">
      <c r="J210" s="7"/>
      <c r="K210" s="7"/>
      <c r="L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0:26" s="5" customFormat="1" ht="12.75">
      <c r="J211" s="7"/>
      <c r="K211" s="7"/>
      <c r="L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0:26" s="5" customFormat="1" ht="12.75">
      <c r="J212" s="7"/>
      <c r="K212" s="7"/>
      <c r="L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0:26" s="5" customFormat="1" ht="12.75">
      <c r="J213" s="7"/>
      <c r="K213" s="7"/>
      <c r="L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0:26" s="5" customFormat="1" ht="12.75">
      <c r="J214" s="7"/>
      <c r="K214" s="7"/>
      <c r="L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0:26" s="5" customFormat="1" ht="12.75">
      <c r="J215" s="7"/>
      <c r="K215" s="7"/>
      <c r="L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0:26" s="5" customFormat="1" ht="12.75">
      <c r="J216" s="7"/>
      <c r="K216" s="7"/>
      <c r="L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0:26" s="5" customFormat="1" ht="12.75">
      <c r="J217" s="7"/>
      <c r="K217" s="7"/>
      <c r="L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0:26" s="5" customFormat="1" ht="12.75">
      <c r="J218" s="7"/>
      <c r="K218" s="7"/>
      <c r="L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0:26" s="5" customFormat="1" ht="12.75">
      <c r="J219" s="7"/>
      <c r="K219" s="7"/>
      <c r="L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0:26" s="5" customFormat="1" ht="12.75">
      <c r="J220" s="7"/>
      <c r="K220" s="7"/>
      <c r="L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0:26" s="5" customFormat="1" ht="12.75">
      <c r="J221" s="7"/>
      <c r="K221" s="7"/>
      <c r="L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0:26" s="5" customFormat="1" ht="12.75">
      <c r="J222" s="7"/>
      <c r="K222" s="7"/>
      <c r="L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0:26" s="5" customFormat="1" ht="12.75">
      <c r="J223" s="7"/>
      <c r="K223" s="7"/>
      <c r="L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0:26" s="5" customFormat="1" ht="12.75">
      <c r="J224" s="7"/>
      <c r="K224" s="7"/>
      <c r="L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0:26" s="5" customFormat="1" ht="12.75">
      <c r="J225" s="7"/>
      <c r="K225" s="7"/>
      <c r="L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0:26" s="5" customFormat="1" ht="12.75">
      <c r="J226" s="7"/>
      <c r="K226" s="7"/>
      <c r="L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0:26" s="5" customFormat="1" ht="12.75">
      <c r="J227" s="7"/>
      <c r="K227" s="7"/>
      <c r="L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0:26" s="5" customFormat="1" ht="12.75">
      <c r="J228" s="7"/>
      <c r="K228" s="7"/>
      <c r="L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0:26" s="5" customFormat="1" ht="12.75">
      <c r="J229" s="7"/>
      <c r="K229" s="7"/>
      <c r="L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0:26" s="5" customFormat="1" ht="12.75">
      <c r="J230" s="7"/>
      <c r="K230" s="7"/>
      <c r="L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0:26" s="5" customFormat="1" ht="12.75">
      <c r="J231" s="7"/>
      <c r="K231" s="7"/>
      <c r="L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0:26" s="5" customFormat="1" ht="12.75">
      <c r="J232" s="7"/>
      <c r="K232" s="7"/>
      <c r="L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0:26" s="5" customFormat="1" ht="12.75">
      <c r="J233" s="7"/>
      <c r="K233" s="7"/>
      <c r="L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0:26" s="5" customFormat="1" ht="12.75">
      <c r="J234" s="7"/>
      <c r="K234" s="7"/>
      <c r="L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0:26" s="5" customFormat="1" ht="12.75">
      <c r="J235" s="7"/>
      <c r="K235" s="7"/>
      <c r="L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0:26" s="5" customFormat="1" ht="12.75">
      <c r="J236" s="7"/>
      <c r="K236" s="7"/>
      <c r="L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0:26" s="5" customFormat="1" ht="12.75">
      <c r="J237" s="7"/>
      <c r="K237" s="7"/>
      <c r="L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0:26" s="5" customFormat="1" ht="12.75">
      <c r="J238" s="7"/>
      <c r="K238" s="7"/>
      <c r="L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0:26" s="5" customFormat="1" ht="12.75">
      <c r="J239" s="7"/>
      <c r="K239" s="7"/>
      <c r="L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0:26" s="5" customFormat="1" ht="12.75">
      <c r="J240" s="7"/>
      <c r="K240" s="7"/>
      <c r="L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0:26" s="5" customFormat="1" ht="12.75">
      <c r="J241" s="7"/>
      <c r="K241" s="7"/>
      <c r="L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0:26" s="5" customFormat="1" ht="12.75">
      <c r="J242" s="7"/>
      <c r="K242" s="7"/>
      <c r="L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0:26" s="5" customFormat="1" ht="12.75">
      <c r="J243" s="7"/>
      <c r="K243" s="7"/>
      <c r="L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0:26" s="5" customFormat="1" ht="12.75">
      <c r="J244" s="7"/>
      <c r="K244" s="7"/>
      <c r="L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0:26" s="5" customFormat="1" ht="12.75">
      <c r="J245" s="7"/>
      <c r="K245" s="7"/>
      <c r="L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0:26" s="5" customFormat="1" ht="12.75">
      <c r="J246" s="7"/>
      <c r="K246" s="7"/>
      <c r="L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0:26" s="5" customFormat="1" ht="12.75">
      <c r="J247" s="7"/>
      <c r="K247" s="7"/>
      <c r="L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0:26" s="5" customFormat="1" ht="12.75">
      <c r="J248" s="7"/>
      <c r="K248" s="7"/>
      <c r="L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0:26" s="5" customFormat="1" ht="12.75">
      <c r="J249" s="7"/>
      <c r="K249" s="7"/>
      <c r="L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0:26" s="5" customFormat="1" ht="12.75">
      <c r="J250" s="7"/>
      <c r="K250" s="7"/>
      <c r="L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0:26" s="5" customFormat="1" ht="12.75">
      <c r="J251" s="7"/>
      <c r="K251" s="7"/>
      <c r="L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0:26" s="5" customFormat="1" ht="12.75">
      <c r="J252" s="7"/>
      <c r="K252" s="7"/>
      <c r="L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0:26" s="5" customFormat="1" ht="12.75">
      <c r="J253" s="7"/>
      <c r="K253" s="7"/>
      <c r="L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0:26" s="5" customFormat="1" ht="12.75">
      <c r="J254" s="7"/>
      <c r="K254" s="7"/>
      <c r="L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0:26" s="5" customFormat="1" ht="12.75">
      <c r="J255" s="7"/>
      <c r="K255" s="7"/>
      <c r="L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0:26" s="5" customFormat="1" ht="12.75">
      <c r="J256" s="7"/>
      <c r="K256" s="7"/>
      <c r="L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0:26" s="5" customFormat="1" ht="12.75">
      <c r="J257" s="7"/>
      <c r="K257" s="7"/>
      <c r="L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0:26" s="5" customFormat="1" ht="12.75">
      <c r="J258" s="7"/>
      <c r="K258" s="7"/>
      <c r="L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0:26" s="5" customFormat="1" ht="12.75">
      <c r="J259" s="7"/>
      <c r="K259" s="7"/>
      <c r="L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0:26" s="5" customFormat="1" ht="12.75">
      <c r="J260" s="7"/>
      <c r="K260" s="7"/>
      <c r="L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0:26" s="5" customFormat="1" ht="12.75">
      <c r="J261" s="7"/>
      <c r="K261" s="7"/>
      <c r="L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0:26" s="5" customFormat="1" ht="12.75">
      <c r="J262" s="7"/>
      <c r="K262" s="7"/>
      <c r="L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0:26" s="5" customFormat="1" ht="12.75">
      <c r="J263" s="7"/>
      <c r="K263" s="7"/>
      <c r="L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0:26" s="5" customFormat="1" ht="12.75">
      <c r="J264" s="7"/>
      <c r="K264" s="7"/>
      <c r="L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0:26" s="5" customFormat="1" ht="12.75">
      <c r="J265" s="7"/>
      <c r="K265" s="7"/>
      <c r="L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0:26" s="5" customFormat="1" ht="12.75">
      <c r="J266" s="7"/>
      <c r="K266" s="7"/>
      <c r="L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0:26" s="5" customFormat="1" ht="12.75">
      <c r="J267" s="7"/>
      <c r="K267" s="7"/>
      <c r="L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0:26" s="5" customFormat="1" ht="12.75">
      <c r="J268" s="7"/>
      <c r="K268" s="7"/>
      <c r="L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0:26" s="5" customFormat="1" ht="12.75">
      <c r="J269" s="7"/>
      <c r="K269" s="7"/>
      <c r="L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0:26" s="5" customFormat="1" ht="12.75">
      <c r="J270" s="7"/>
      <c r="K270" s="7"/>
      <c r="L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0:26" s="5" customFormat="1" ht="12.75">
      <c r="J271" s="7"/>
      <c r="K271" s="7"/>
      <c r="L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0:26" s="5" customFormat="1" ht="12.75">
      <c r="J272" s="7"/>
      <c r="K272" s="7"/>
      <c r="L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0:26" s="5" customFormat="1" ht="12.75">
      <c r="J273" s="7"/>
      <c r="K273" s="7"/>
      <c r="L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0:26" s="5" customFormat="1" ht="12.75">
      <c r="J274" s="7"/>
      <c r="K274" s="7"/>
      <c r="L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0:26" s="5" customFormat="1" ht="12.75">
      <c r="J275" s="7"/>
      <c r="K275" s="7"/>
      <c r="L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0:26" s="5" customFormat="1" ht="12.75">
      <c r="J276" s="7"/>
      <c r="K276" s="7"/>
      <c r="L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0:26" s="5" customFormat="1" ht="12.75">
      <c r="J277" s="7"/>
      <c r="K277" s="7"/>
      <c r="L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0:26" s="5" customFormat="1" ht="12.75">
      <c r="J278" s="7"/>
      <c r="K278" s="7"/>
      <c r="L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0:26" s="5" customFormat="1" ht="12.75">
      <c r="J279" s="7"/>
      <c r="K279" s="7"/>
      <c r="L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0:26" s="5" customFormat="1" ht="12.75">
      <c r="J280" s="7"/>
      <c r="K280" s="7"/>
      <c r="L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0:26" s="5" customFormat="1" ht="12.75">
      <c r="J281" s="7"/>
      <c r="K281" s="7"/>
      <c r="L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0:26" s="5" customFormat="1" ht="12.75">
      <c r="J282" s="7"/>
      <c r="K282" s="7"/>
      <c r="L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0:26" s="5" customFormat="1" ht="12.75">
      <c r="J283" s="7"/>
      <c r="K283" s="7"/>
      <c r="L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0:26" s="5" customFormat="1" ht="12.75">
      <c r="J284" s="7"/>
      <c r="K284" s="7"/>
      <c r="L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0:26" s="5" customFormat="1" ht="12.75">
      <c r="J285" s="7"/>
      <c r="K285" s="7"/>
      <c r="L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0:26" s="5" customFormat="1" ht="12.75">
      <c r="J286" s="7"/>
      <c r="K286" s="7"/>
      <c r="L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0:26" s="5" customFormat="1" ht="12.75">
      <c r="J287" s="7"/>
      <c r="K287" s="7"/>
      <c r="L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0:26" s="5" customFormat="1" ht="12.75">
      <c r="J288" s="7"/>
      <c r="K288" s="7"/>
      <c r="L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0:26" s="5" customFormat="1" ht="12.75">
      <c r="J289" s="7"/>
      <c r="K289" s="7"/>
      <c r="L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0:26" s="5" customFormat="1" ht="12.75">
      <c r="J290" s="7"/>
      <c r="K290" s="7"/>
      <c r="L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0:26" s="5" customFormat="1" ht="12.75">
      <c r="J291" s="7"/>
      <c r="K291" s="7"/>
      <c r="L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0:26" s="5" customFormat="1" ht="12.75">
      <c r="J292" s="7"/>
      <c r="K292" s="7"/>
      <c r="L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0:26" s="5" customFormat="1" ht="12.75">
      <c r="J293" s="7"/>
      <c r="K293" s="7"/>
      <c r="L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0:26" s="5" customFormat="1" ht="12.75">
      <c r="J294" s="7"/>
      <c r="K294" s="7"/>
      <c r="L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0:26" s="5" customFormat="1" ht="12.75">
      <c r="J295" s="7"/>
      <c r="K295" s="7"/>
      <c r="L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0:26" s="5" customFormat="1" ht="12.75">
      <c r="J296" s="7"/>
      <c r="K296" s="7"/>
      <c r="L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0:26" s="5" customFormat="1" ht="12.75">
      <c r="J297" s="7"/>
      <c r="K297" s="7"/>
      <c r="L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0:26" s="5" customFormat="1" ht="12.75">
      <c r="J298" s="7"/>
      <c r="K298" s="7"/>
      <c r="L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0:26" s="5" customFormat="1" ht="12.75">
      <c r="J299" s="7"/>
      <c r="K299" s="7"/>
      <c r="L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0:26" s="5" customFormat="1" ht="12.75">
      <c r="J300" s="7"/>
      <c r="K300" s="7"/>
      <c r="L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0:26" s="5" customFormat="1" ht="12.75">
      <c r="J301" s="7"/>
      <c r="K301" s="7"/>
      <c r="L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0:26" s="5" customFormat="1" ht="12.75">
      <c r="J302" s="7"/>
      <c r="K302" s="7"/>
      <c r="L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0:26" s="5" customFormat="1" ht="12.75">
      <c r="J303" s="7"/>
      <c r="K303" s="7"/>
      <c r="L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0:26" s="5" customFormat="1" ht="12.75">
      <c r="J304" s="7"/>
      <c r="K304" s="7"/>
      <c r="L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0:26" s="5" customFormat="1" ht="12.75">
      <c r="J305" s="7"/>
      <c r="K305" s="7"/>
      <c r="L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0:26" s="5" customFormat="1" ht="12.75">
      <c r="J306" s="7"/>
      <c r="K306" s="7"/>
      <c r="L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0:26" s="5" customFormat="1" ht="12.75">
      <c r="J307" s="7"/>
      <c r="K307" s="7"/>
      <c r="L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0:26" s="5" customFormat="1" ht="12.75">
      <c r="J308" s="7"/>
      <c r="K308" s="7"/>
      <c r="L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0:26" s="5" customFormat="1" ht="12.75">
      <c r="J309" s="7"/>
      <c r="K309" s="7"/>
      <c r="L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0:26" s="5" customFormat="1" ht="12.75">
      <c r="J310" s="7"/>
      <c r="K310" s="7"/>
      <c r="L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0:26" s="5" customFormat="1" ht="12.75">
      <c r="J311" s="7"/>
      <c r="K311" s="7"/>
      <c r="L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0:26" s="5" customFormat="1" ht="12.75">
      <c r="J312" s="7"/>
      <c r="K312" s="7"/>
      <c r="L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0:26" s="5" customFormat="1" ht="12.75">
      <c r="J313" s="7"/>
      <c r="K313" s="7"/>
      <c r="L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0:26" s="5" customFormat="1" ht="12.75">
      <c r="J314" s="7"/>
      <c r="K314" s="7"/>
      <c r="L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0:26" s="5" customFormat="1" ht="12.75">
      <c r="J315" s="7"/>
      <c r="K315" s="7"/>
      <c r="L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0:26" s="5" customFormat="1" ht="12.75">
      <c r="J316" s="7"/>
      <c r="K316" s="7"/>
      <c r="L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0:26" s="5" customFormat="1" ht="12.75">
      <c r="J317" s="7"/>
      <c r="K317" s="7"/>
      <c r="L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0:26" s="5" customFormat="1" ht="12.75">
      <c r="J318" s="7"/>
      <c r="K318" s="7"/>
      <c r="L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0:26" s="5" customFormat="1" ht="12.75">
      <c r="J319" s="7"/>
      <c r="K319" s="7"/>
      <c r="L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0:26" s="5" customFormat="1" ht="12.75">
      <c r="J320" s="7"/>
      <c r="K320" s="7"/>
      <c r="L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0:26" s="5" customFormat="1" ht="12.75">
      <c r="J321" s="7"/>
      <c r="K321" s="7"/>
      <c r="L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0:26" s="5" customFormat="1" ht="12.75">
      <c r="J322" s="7"/>
      <c r="K322" s="7"/>
      <c r="L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0:26" s="5" customFormat="1" ht="12.75">
      <c r="J323" s="7"/>
      <c r="K323" s="7"/>
      <c r="L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0:26" s="5" customFormat="1" ht="12.75">
      <c r="J324" s="7"/>
      <c r="K324" s="7"/>
      <c r="L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0:26" s="5" customFormat="1" ht="12.75">
      <c r="J325" s="7"/>
      <c r="K325" s="7"/>
      <c r="L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0:26" s="5" customFormat="1" ht="12.75">
      <c r="J326" s="7"/>
      <c r="K326" s="7"/>
      <c r="L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0:26" s="5" customFormat="1" ht="12.75">
      <c r="J327" s="7"/>
      <c r="K327" s="7"/>
      <c r="L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0:26" s="5" customFormat="1" ht="12.75">
      <c r="J328" s="7"/>
      <c r="K328" s="7"/>
      <c r="L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0:26" s="5" customFormat="1" ht="12.75">
      <c r="J329" s="7"/>
      <c r="K329" s="7"/>
      <c r="L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0:26" s="5" customFormat="1" ht="12.75">
      <c r="J330" s="7"/>
      <c r="K330" s="7"/>
      <c r="L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0:26" s="5" customFormat="1" ht="12.75">
      <c r="J331" s="7"/>
      <c r="K331" s="7"/>
      <c r="L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0:26" s="5" customFormat="1" ht="12.75">
      <c r="J332" s="7"/>
      <c r="K332" s="7"/>
      <c r="L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0:26" s="5" customFormat="1" ht="12.75">
      <c r="J333" s="7"/>
      <c r="K333" s="7"/>
      <c r="L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0:26" s="5" customFormat="1" ht="12.75">
      <c r="J334" s="7"/>
      <c r="K334" s="7"/>
      <c r="L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0:26" s="5" customFormat="1" ht="12.75">
      <c r="J335" s="7"/>
      <c r="K335" s="7"/>
      <c r="L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0:26" s="5" customFormat="1" ht="12.75">
      <c r="J336" s="7"/>
      <c r="K336" s="7"/>
      <c r="L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0:26" s="5" customFormat="1" ht="12.75">
      <c r="J337" s="7"/>
      <c r="K337" s="7"/>
      <c r="L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0:26" s="5" customFormat="1" ht="12.75">
      <c r="J338" s="7"/>
      <c r="K338" s="7"/>
      <c r="L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0:26" s="5" customFormat="1" ht="12.75">
      <c r="J339" s="7"/>
      <c r="K339" s="7"/>
      <c r="L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0:26" s="5" customFormat="1" ht="12.75">
      <c r="J340" s="7"/>
      <c r="K340" s="7"/>
      <c r="L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0:26" s="5" customFormat="1" ht="12.75">
      <c r="J341" s="7"/>
      <c r="K341" s="7"/>
      <c r="L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0:26" s="5" customFormat="1" ht="12.75">
      <c r="J342" s="7"/>
      <c r="K342" s="7"/>
      <c r="L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0:26" s="5" customFormat="1" ht="12.75">
      <c r="J343" s="7"/>
      <c r="K343" s="7"/>
      <c r="L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0:26" s="5" customFormat="1" ht="12.75">
      <c r="J344" s="7"/>
      <c r="K344" s="7"/>
      <c r="L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0:26" s="5" customFormat="1" ht="12.75">
      <c r="J345" s="7"/>
      <c r="K345" s="7"/>
      <c r="L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0:26" s="5" customFormat="1" ht="12.75">
      <c r="J346" s="7"/>
      <c r="K346" s="7"/>
      <c r="L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0:26" s="5" customFormat="1" ht="12.75">
      <c r="J347" s="7"/>
      <c r="K347" s="7"/>
      <c r="L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0:26" s="5" customFormat="1" ht="12.75">
      <c r="J348" s="7"/>
      <c r="K348" s="7"/>
      <c r="L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0:26" s="5" customFormat="1" ht="12.75">
      <c r="J349" s="7"/>
      <c r="K349" s="7"/>
      <c r="L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0:26" s="5" customFormat="1" ht="12.75">
      <c r="J350" s="7"/>
      <c r="K350" s="7"/>
      <c r="L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0:26" s="5" customFormat="1" ht="12.75">
      <c r="J351" s="7"/>
      <c r="K351" s="7"/>
      <c r="L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0:26" s="5" customFormat="1" ht="12.75">
      <c r="J352" s="7"/>
      <c r="K352" s="7"/>
      <c r="L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0:26" s="5" customFormat="1" ht="12.75">
      <c r="J353" s="7"/>
      <c r="K353" s="7"/>
      <c r="L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0:26" s="5" customFormat="1" ht="12.75">
      <c r="J354" s="7"/>
      <c r="K354" s="7"/>
      <c r="L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0:26" s="5" customFormat="1" ht="12.75">
      <c r="J355" s="7"/>
      <c r="K355" s="7"/>
      <c r="L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0:26" s="5" customFormat="1" ht="12.75">
      <c r="J356" s="7"/>
      <c r="K356" s="7"/>
      <c r="L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0:26" s="5" customFormat="1" ht="12.75">
      <c r="J357" s="7"/>
      <c r="K357" s="7"/>
      <c r="L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0:26" s="5" customFormat="1" ht="12.75">
      <c r="J358" s="7"/>
      <c r="K358" s="7"/>
      <c r="L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</sheetData>
  <sheetProtection/>
  <mergeCells count="2">
    <mergeCell ref="A4:Z4"/>
    <mergeCell ref="A66:Z66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alignWithMargins="0">
    <oddFooter>&amp;C&amp;"Serifa Std 45 Light,Regular"&amp;10©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2009-08-28T13:42:56Z</cp:lastPrinted>
  <dcterms:created xsi:type="dcterms:W3CDTF">1999-07-31T11:51:01Z</dcterms:created>
  <dcterms:modified xsi:type="dcterms:W3CDTF">2009-08-28T13:43:06Z</dcterms:modified>
  <cp:category/>
  <cp:version/>
  <cp:contentType/>
  <cp:contentStatus/>
</cp:coreProperties>
</file>