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>
    <definedName name="aa">'A'!$P$121</definedName>
  </definedNames>
  <calcPr fullCalcOnLoad="1"/>
</workbook>
</file>

<file path=xl/sharedStrings.xml><?xml version="1.0" encoding="utf-8"?>
<sst xmlns="http://schemas.openxmlformats.org/spreadsheetml/2006/main" count="147" uniqueCount="64">
  <si>
    <t xml:space="preserve">               </t>
  </si>
  <si>
    <t xml:space="preserve">    %</t>
  </si>
  <si>
    <t>%</t>
  </si>
  <si>
    <t xml:space="preserve">   SUBJECT </t>
  </si>
  <si>
    <t xml:space="preserve">  Change</t>
  </si>
  <si>
    <t>1991</t>
  </si>
  <si>
    <t>Change</t>
  </si>
  <si>
    <t>Art (Total)</t>
  </si>
  <si>
    <t xml:space="preserve">   % of Total</t>
  </si>
  <si>
    <t xml:space="preserve">      % of Total</t>
  </si>
  <si>
    <t xml:space="preserve">  Studio-Drawing</t>
  </si>
  <si>
    <t xml:space="preserve">     % of Total</t>
  </si>
  <si>
    <t xml:space="preserve">  Studio-General</t>
  </si>
  <si>
    <t>Biology</t>
  </si>
  <si>
    <t>Calculus (Total)</t>
  </si>
  <si>
    <t xml:space="preserve">   Calculus AB</t>
  </si>
  <si>
    <t xml:space="preserve">   Calculus BC</t>
  </si>
  <si>
    <t>Chemistry</t>
  </si>
  <si>
    <t xml:space="preserve">   Computer Science A </t>
  </si>
  <si>
    <t xml:space="preserve">   Computer Science AB</t>
  </si>
  <si>
    <t>Economics (Total)</t>
  </si>
  <si>
    <t xml:space="preserve">   Microeconomics</t>
  </si>
  <si>
    <t xml:space="preserve">   Macroeconomics</t>
  </si>
  <si>
    <t>English (Total)</t>
  </si>
  <si>
    <t xml:space="preserve">   English Lang/Comp</t>
  </si>
  <si>
    <t xml:space="preserve">   English Lit/Comp</t>
  </si>
  <si>
    <t>Environmental Science</t>
  </si>
  <si>
    <t>European History</t>
  </si>
  <si>
    <t xml:space="preserve">     %</t>
  </si>
  <si>
    <t>French (Total)</t>
  </si>
  <si>
    <t xml:space="preserve">   French Language</t>
  </si>
  <si>
    <t xml:space="preserve">   French Literature</t>
  </si>
  <si>
    <t>German Language</t>
  </si>
  <si>
    <t>Gov. &amp; Pol. (Total)</t>
  </si>
  <si>
    <t xml:space="preserve">   United States</t>
  </si>
  <si>
    <t xml:space="preserve">   Comparative</t>
  </si>
  <si>
    <t>Latin (Total)</t>
  </si>
  <si>
    <t xml:space="preserve">   Latin-Vergil</t>
  </si>
  <si>
    <t xml:space="preserve">   Latin-Literature**</t>
  </si>
  <si>
    <t xml:space="preserve">   Music-List.&amp; Lit.</t>
  </si>
  <si>
    <t xml:space="preserve">   Music-Theory</t>
  </si>
  <si>
    <t>Physics (Total)</t>
  </si>
  <si>
    <t xml:space="preserve">   Physics B</t>
  </si>
  <si>
    <t xml:space="preserve">   Physics C-M.&amp; E.M.</t>
  </si>
  <si>
    <t>Psychology</t>
  </si>
  <si>
    <t>Spanish (Total)</t>
  </si>
  <si>
    <t xml:space="preserve">   Spanish Language</t>
  </si>
  <si>
    <t xml:space="preserve">   Spanish Literature</t>
  </si>
  <si>
    <t>Statistics</t>
  </si>
  <si>
    <t>U. S. History</t>
  </si>
  <si>
    <t xml:space="preserve">   TOTAL </t>
  </si>
  <si>
    <t xml:space="preserve">                </t>
  </si>
  <si>
    <t xml:space="preserve">   Art History</t>
  </si>
  <si>
    <t>Intl. English Lang.</t>
  </si>
  <si>
    <t>Human Geography</t>
  </si>
  <si>
    <t>World History</t>
  </si>
  <si>
    <t>% of Total</t>
  </si>
  <si>
    <t xml:space="preserve">* In 2002, Studio Art General was replaced by Studio Art 2-D Design; data prior to 2002 pertains to Studio Art General.  </t>
  </si>
  <si>
    <t>Studio-2-D Design*</t>
  </si>
  <si>
    <t>Studio-3-D Design*</t>
  </si>
  <si>
    <t>Computer Science (Total)</t>
  </si>
  <si>
    <t>Music Theory</t>
  </si>
  <si>
    <t>Italian Language</t>
  </si>
  <si>
    <t>AP EXAMINATION VOLUME CHANGES (1996-2006)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</si>
</sst>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#"/>
    <numFmt numFmtId="175" formatCode="0.0000000000"/>
  </numFmts>
  <fonts count="10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b/>
      <sz val="16"/>
      <name val="Serifa Std 45 Light"/>
      <family val="1"/>
    </font>
    <font>
      <sz val="6"/>
      <name val="Univers LT Std 45 Light"/>
      <family val="2"/>
    </font>
    <font>
      <sz val="8"/>
      <name val="Univers LT Std 45 Light"/>
      <family val="2"/>
    </font>
    <font>
      <sz val="10"/>
      <name val="Univers LT Std 45 Light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">
    <xf numFmtId="174" fontId="0" fillId="0" borderId="0" xfId="0" applyAlignment="1">
      <alignment/>
    </xf>
    <xf numFmtId="174" fontId="5" fillId="0" borderId="0" xfId="0" applyFont="1" applyAlignment="1">
      <alignment/>
    </xf>
    <xf numFmtId="174" fontId="0" fillId="0" borderId="0" xfId="0" applyAlignment="1">
      <alignment horizontal="centerContinuous"/>
    </xf>
    <xf numFmtId="174" fontId="5" fillId="0" borderId="0" xfId="0" applyFont="1" applyAlignment="1">
      <alignment horizontal="centerContinuous"/>
    </xf>
    <xf numFmtId="174" fontId="5" fillId="0" borderId="0" xfId="0" applyFont="1" applyAlignment="1">
      <alignment/>
    </xf>
    <xf numFmtId="174" fontId="0" fillId="0" borderId="0" xfId="0" applyAlignment="1">
      <alignment horizontal="right"/>
    </xf>
    <xf numFmtId="174" fontId="7" fillId="0" borderId="0" xfId="0" applyFont="1" applyAlignment="1">
      <alignment/>
    </xf>
    <xf numFmtId="174" fontId="7" fillId="0" borderId="0" xfId="0" applyFont="1" applyAlignment="1">
      <alignment horizontal="right"/>
    </xf>
    <xf numFmtId="174" fontId="8" fillId="0" borderId="0" xfId="0" applyFont="1" applyAlignment="1">
      <alignment horizontal="left"/>
    </xf>
    <xf numFmtId="174" fontId="9" fillId="0" borderId="0" xfId="0" applyFont="1" applyAlignment="1">
      <alignment/>
    </xf>
    <xf numFmtId="174" fontId="9" fillId="0" borderId="0" xfId="0" applyFont="1" applyAlignment="1">
      <alignment horizontal="left"/>
    </xf>
    <xf numFmtId="174" fontId="7" fillId="2" borderId="0" xfId="0" applyFont="1" applyFill="1" applyAlignment="1">
      <alignment/>
    </xf>
    <xf numFmtId="174" fontId="7" fillId="2" borderId="0" xfId="0" applyFont="1" applyFill="1" applyAlignment="1">
      <alignment horizontal="right"/>
    </xf>
    <xf numFmtId="174" fontId="9" fillId="2" borderId="0" xfId="0" applyFont="1" applyFill="1" applyAlignment="1">
      <alignment/>
    </xf>
    <xf numFmtId="174" fontId="9" fillId="2" borderId="0" xfId="0" applyFont="1" applyFill="1" applyAlignment="1">
      <alignment horizontal="center"/>
    </xf>
    <xf numFmtId="174" fontId="9" fillId="2" borderId="0" xfId="0" applyFont="1" applyFill="1" applyAlignment="1">
      <alignment horizontal="right"/>
    </xf>
    <xf numFmtId="174" fontId="9" fillId="0" borderId="0" xfId="0" applyFont="1" applyAlignment="1">
      <alignment horizontal="center"/>
    </xf>
    <xf numFmtId="174" fontId="9" fillId="2" borderId="0" xfId="0" applyFont="1" applyFill="1" applyAlignment="1">
      <alignment horizontal="left"/>
    </xf>
    <xf numFmtId="174" fontId="9" fillId="0" borderId="0" xfId="0" applyFont="1" applyAlignment="1">
      <alignment horizontal="right"/>
    </xf>
    <xf numFmtId="174" fontId="9" fillId="3" borderId="0" xfId="0" applyFont="1" applyFill="1" applyAlignment="1">
      <alignment horizontal="left"/>
    </xf>
    <xf numFmtId="174" fontId="9" fillId="3" borderId="0" xfId="0" applyFont="1" applyFill="1" applyAlignment="1">
      <alignment/>
    </xf>
    <xf numFmtId="3" fontId="9" fillId="3" borderId="0" xfId="0" applyNumberFormat="1" applyFont="1" applyFill="1" applyAlignment="1">
      <alignment/>
    </xf>
    <xf numFmtId="9" fontId="9" fillId="3" borderId="0" xfId="0" applyNumberFormat="1" applyFont="1" applyFill="1" applyAlignment="1" applyProtection="1">
      <alignment/>
      <protection/>
    </xf>
    <xf numFmtId="3" fontId="9" fillId="3" borderId="0" xfId="0" applyNumberFormat="1" applyFont="1" applyFill="1" applyAlignment="1">
      <alignment horizontal="right"/>
    </xf>
    <xf numFmtId="3" fontId="9" fillId="0" borderId="0" xfId="0" applyNumberFormat="1" applyFont="1" applyAlignment="1">
      <alignment/>
    </xf>
    <xf numFmtId="173" fontId="9" fillId="2" borderId="0" xfId="0" applyNumberFormat="1" applyFont="1" applyFill="1" applyAlignment="1" applyProtection="1">
      <alignment/>
      <protection/>
    </xf>
    <xf numFmtId="173" fontId="9" fillId="2" borderId="0" xfId="0" applyNumberFormat="1" applyFont="1" applyFill="1" applyAlignment="1" applyProtection="1">
      <alignment horizontal="right"/>
      <protection/>
    </xf>
    <xf numFmtId="174" fontId="9" fillId="3" borderId="0" xfId="0" applyFont="1" applyFill="1" applyAlignment="1" quotePrefix="1">
      <alignment horizontal="left"/>
    </xf>
    <xf numFmtId="174" fontId="9" fillId="2" borderId="0" xfId="0" applyFont="1" applyFill="1" applyAlignment="1" quotePrefix="1">
      <alignment horizontal="left"/>
    </xf>
    <xf numFmtId="174" fontId="9" fillId="0" borderId="0" xfId="0" applyFont="1" applyAlignment="1">
      <alignment textRotation="180"/>
    </xf>
    <xf numFmtId="3" fontId="9" fillId="3" borderId="0" xfId="0" applyNumberFormat="1" applyFont="1" applyFill="1" applyAlignment="1" applyProtection="1">
      <alignment/>
      <protection/>
    </xf>
    <xf numFmtId="174" fontId="9" fillId="0" borderId="0" xfId="0" applyFont="1" applyAlignment="1" quotePrefix="1">
      <alignment horizontal="left"/>
    </xf>
    <xf numFmtId="3" fontId="9" fillId="2" borderId="0" xfId="0" applyNumberFormat="1" applyFont="1" applyFill="1" applyAlignment="1" applyProtection="1">
      <alignment horizontal="right"/>
      <protection/>
    </xf>
    <xf numFmtId="174" fontId="7" fillId="0" borderId="0" xfId="0" applyFont="1" applyAlignment="1">
      <alignment horizontal="left"/>
    </xf>
    <xf numFmtId="3" fontId="9" fillId="2" borderId="0" xfId="0" applyNumberFormat="1" applyFont="1" applyFill="1" applyAlignment="1" applyProtection="1">
      <alignment/>
      <protection/>
    </xf>
    <xf numFmtId="3" fontId="9" fillId="3" borderId="0" xfId="0" applyNumberFormat="1" applyFont="1" applyFill="1" applyAlignment="1" applyProtection="1">
      <alignment horizontal="right"/>
      <protection/>
    </xf>
    <xf numFmtId="174" fontId="8" fillId="0" borderId="0" xfId="0" applyFont="1" applyAlignment="1">
      <alignment/>
    </xf>
    <xf numFmtId="174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Z353"/>
  <sheetViews>
    <sheetView showGridLines="0" tabSelected="1" workbookViewId="0" topLeftCell="A1">
      <selection activeCell="A4" sqref="A4:Z4"/>
    </sheetView>
  </sheetViews>
  <sheetFormatPr defaultColWidth="9.75" defaultRowHeight="8.25"/>
  <cols>
    <col min="1" max="1" width="4.75" style="0" customWidth="1"/>
    <col min="2" max="2" width="31.5" style="0" customWidth="1"/>
    <col min="3" max="3" width="2.75" style="0" customWidth="1"/>
    <col min="4" max="4" width="12.5" style="0" hidden="1" customWidth="1"/>
    <col min="5" max="5" width="13.5" style="0" hidden="1" customWidth="1"/>
    <col min="6" max="6" width="12.5" style="0" customWidth="1"/>
    <col min="7" max="7" width="13.5" style="0" customWidth="1"/>
    <col min="8" max="8" width="12.5" style="0" customWidth="1"/>
    <col min="9" max="9" width="13.5" style="0" customWidth="1"/>
    <col min="10" max="10" width="15" style="5" customWidth="1"/>
    <col min="11" max="11" width="13.5" style="0" customWidth="1"/>
    <col min="12" max="12" width="15" style="0" customWidth="1"/>
    <col min="13" max="13" width="13.75" style="0" customWidth="1"/>
    <col min="14" max="14" width="14.5" style="0" customWidth="1"/>
    <col min="15" max="15" width="13.75" style="0" customWidth="1"/>
    <col min="16" max="16" width="15" style="4" customWidth="1"/>
    <col min="17" max="17" width="13.75" style="4" customWidth="1"/>
    <col min="18" max="18" width="15" style="4" customWidth="1"/>
    <col min="19" max="19" width="13.75" style="0" customWidth="1"/>
    <col min="20" max="20" width="15" style="0" bestFit="1" customWidth="1"/>
    <col min="21" max="21" width="13.75" style="0" customWidth="1"/>
    <col min="22" max="22" width="14.75" style="4" customWidth="1"/>
    <col min="23" max="23" width="13.75" style="1" customWidth="1"/>
    <col min="24" max="24" width="14.75" style="1" customWidth="1"/>
    <col min="25" max="25" width="13.75" style="1" customWidth="1"/>
    <col min="26" max="26" width="15" style="1" customWidth="1"/>
  </cols>
  <sheetData>
    <row r="3" ht="9" customHeight="1"/>
    <row r="4" spans="1:26" ht="19.5" customHeight="1">
      <c r="A4" s="37" t="s">
        <v>63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2:16" ht="4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0:26" s="6" customFormat="1" ht="9.75" customHeight="1">
      <c r="J6" s="7"/>
      <c r="K6" s="8" t="s">
        <v>0</v>
      </c>
      <c r="L6" s="8"/>
      <c r="M6" s="8"/>
      <c r="N6" s="8"/>
      <c r="O6" s="8"/>
      <c r="P6" s="9"/>
      <c r="Q6" s="10"/>
      <c r="R6" s="9"/>
      <c r="V6" s="9"/>
      <c r="W6" s="9"/>
      <c r="X6" s="9"/>
      <c r="Y6" s="9"/>
      <c r="Z6" s="9"/>
    </row>
    <row r="7" spans="10:26" s="6" customFormat="1" ht="4.5" customHeight="1">
      <c r="J7" s="7"/>
      <c r="P7" s="9"/>
      <c r="Q7" s="9"/>
      <c r="R7" s="9"/>
      <c r="V7" s="9"/>
      <c r="W7" s="9"/>
      <c r="X7" s="9"/>
      <c r="Y7" s="9"/>
      <c r="Z7" s="9"/>
    </row>
    <row r="8" spans="10:26" s="6" customFormat="1" ht="4.5" customHeight="1">
      <c r="J8" s="7"/>
      <c r="P8" s="9"/>
      <c r="Q8" s="9"/>
      <c r="R8" s="9"/>
      <c r="V8" s="9"/>
      <c r="W8" s="9"/>
      <c r="X8" s="9"/>
      <c r="Y8" s="9"/>
      <c r="Z8" s="9"/>
    </row>
    <row r="9" spans="2:26" s="6" customFormat="1" ht="4.5" customHeight="1">
      <c r="B9" s="11"/>
      <c r="C9" s="11"/>
      <c r="D9" s="11"/>
      <c r="E9" s="11"/>
      <c r="F9" s="11"/>
      <c r="G9" s="11"/>
      <c r="H9" s="11"/>
      <c r="I9" s="11"/>
      <c r="J9" s="12"/>
      <c r="K9" s="11"/>
      <c r="L9" s="11"/>
      <c r="M9" s="11"/>
      <c r="N9" s="11"/>
      <c r="O9" s="11"/>
      <c r="P9" s="13"/>
      <c r="Q9" s="9"/>
      <c r="R9" s="9"/>
      <c r="V9" s="9"/>
      <c r="W9" s="9"/>
      <c r="X9" s="9"/>
      <c r="Y9" s="9"/>
      <c r="Z9" s="9"/>
    </row>
    <row r="10" spans="2:26" s="6" customFormat="1" ht="4.5" customHeight="1">
      <c r="B10" s="11"/>
      <c r="C10" s="11"/>
      <c r="D10" s="11"/>
      <c r="E10" s="11"/>
      <c r="F10" s="11"/>
      <c r="G10" s="11"/>
      <c r="H10" s="11"/>
      <c r="I10" s="11"/>
      <c r="J10" s="12"/>
      <c r="K10" s="11"/>
      <c r="L10" s="11"/>
      <c r="M10" s="11"/>
      <c r="N10" s="11"/>
      <c r="O10" s="11"/>
      <c r="P10" s="13"/>
      <c r="Q10" s="9"/>
      <c r="R10" s="9"/>
      <c r="V10" s="9"/>
      <c r="W10" s="9"/>
      <c r="X10" s="9"/>
      <c r="Y10" s="9"/>
      <c r="Z10" s="9"/>
    </row>
    <row r="11" spans="2:26" s="6" customFormat="1" ht="4.5" customHeight="1">
      <c r="B11" s="11"/>
      <c r="C11" s="11"/>
      <c r="D11" s="11"/>
      <c r="E11" s="11"/>
      <c r="F11" s="11"/>
      <c r="G11" s="11"/>
      <c r="H11" s="11"/>
      <c r="I11" s="11"/>
      <c r="J11" s="12"/>
      <c r="K11" s="11"/>
      <c r="L11" s="11"/>
      <c r="M11" s="11"/>
      <c r="N11" s="11"/>
      <c r="O11" s="11"/>
      <c r="P11" s="13"/>
      <c r="Q11" s="9"/>
      <c r="R11" s="9"/>
      <c r="V11" s="9"/>
      <c r="W11" s="9"/>
      <c r="X11" s="9"/>
      <c r="Y11" s="9"/>
      <c r="Z11" s="9"/>
    </row>
    <row r="12" spans="2:26" s="6" customFormat="1" ht="15" customHeight="1">
      <c r="B12" s="11"/>
      <c r="C12" s="11"/>
      <c r="D12" s="13"/>
      <c r="E12" s="14" t="s">
        <v>1</v>
      </c>
      <c r="F12" s="15"/>
      <c r="G12" s="14" t="s">
        <v>1</v>
      </c>
      <c r="H12" s="13"/>
      <c r="I12" s="14" t="s">
        <v>2</v>
      </c>
      <c r="J12" s="14"/>
      <c r="K12" s="14" t="s">
        <v>2</v>
      </c>
      <c r="L12" s="13"/>
      <c r="M12" s="14" t="s">
        <v>2</v>
      </c>
      <c r="O12" s="16" t="s">
        <v>2</v>
      </c>
      <c r="P12" s="9"/>
      <c r="Q12" s="16" t="s">
        <v>2</v>
      </c>
      <c r="R12" s="9"/>
      <c r="S12" s="16" t="s">
        <v>2</v>
      </c>
      <c r="U12" s="16" t="s">
        <v>2</v>
      </c>
      <c r="V12" s="9"/>
      <c r="W12" s="16" t="s">
        <v>2</v>
      </c>
      <c r="X12" s="9"/>
      <c r="Y12" s="16" t="s">
        <v>2</v>
      </c>
      <c r="Z12" s="9"/>
    </row>
    <row r="13" spans="2:26" s="6" customFormat="1" ht="15" customHeight="1">
      <c r="B13" s="17" t="s">
        <v>3</v>
      </c>
      <c r="C13" s="13"/>
      <c r="D13" s="15" t="s">
        <v>5</v>
      </c>
      <c r="E13" s="14" t="s">
        <v>4</v>
      </c>
      <c r="F13" s="15">
        <v>1996</v>
      </c>
      <c r="G13" s="14" t="s">
        <v>4</v>
      </c>
      <c r="H13" s="15">
        <v>1997</v>
      </c>
      <c r="I13" s="14" t="s">
        <v>6</v>
      </c>
      <c r="J13" s="15">
        <v>1998</v>
      </c>
      <c r="K13" s="14" t="s">
        <v>6</v>
      </c>
      <c r="L13" s="18">
        <v>1999</v>
      </c>
      <c r="M13" s="14" t="s">
        <v>6</v>
      </c>
      <c r="N13" s="18">
        <v>2000</v>
      </c>
      <c r="O13" s="16" t="s">
        <v>6</v>
      </c>
      <c r="P13" s="18">
        <v>2001</v>
      </c>
      <c r="Q13" s="16" t="s">
        <v>6</v>
      </c>
      <c r="R13" s="18">
        <v>2002</v>
      </c>
      <c r="S13" s="16" t="s">
        <v>6</v>
      </c>
      <c r="T13" s="9">
        <v>2003</v>
      </c>
      <c r="U13" s="16" t="s">
        <v>6</v>
      </c>
      <c r="V13" s="9">
        <v>2004</v>
      </c>
      <c r="W13" s="16" t="s">
        <v>6</v>
      </c>
      <c r="X13" s="9">
        <v>2005</v>
      </c>
      <c r="Y13" s="16" t="s">
        <v>6</v>
      </c>
      <c r="Z13" s="9">
        <v>2006</v>
      </c>
    </row>
    <row r="14" spans="2:26" s="6" customFormat="1" ht="15" customHeight="1">
      <c r="B14" s="13"/>
      <c r="C14" s="13"/>
      <c r="D14" s="13"/>
      <c r="E14" s="13"/>
      <c r="F14" s="12"/>
      <c r="G14" s="11"/>
      <c r="H14" s="11"/>
      <c r="I14" s="11"/>
      <c r="J14" s="11"/>
      <c r="K14" s="11"/>
      <c r="L14" s="9"/>
      <c r="M14" s="9"/>
      <c r="N14" s="9"/>
      <c r="P14" s="9"/>
      <c r="R14" s="9"/>
      <c r="T14" s="9"/>
      <c r="V14" s="9"/>
      <c r="W14" s="9"/>
      <c r="X14" s="9"/>
      <c r="Y14" s="9"/>
      <c r="Z14" s="9"/>
    </row>
    <row r="15" spans="2:26" s="6" customFormat="1" ht="15" customHeight="1">
      <c r="B15" s="19" t="s">
        <v>7</v>
      </c>
      <c r="C15" s="20"/>
      <c r="D15" s="21">
        <v>8804</v>
      </c>
      <c r="E15" s="22" t="e">
        <f>((#REF!-D15)/D15)</f>
        <v>#REF!</v>
      </c>
      <c r="F15" s="21">
        <f>SUM(F17+F19+F21)</f>
        <v>14966</v>
      </c>
      <c r="G15" s="22">
        <f>((H15-F15)/F15)</f>
        <v>0.13978350928771882</v>
      </c>
      <c r="H15" s="21">
        <f>SUM(H17+H19+H21)</f>
        <v>17058</v>
      </c>
      <c r="I15" s="22">
        <f>((J15-H15)/H15)</f>
        <v>0.12041270957908312</v>
      </c>
      <c r="J15" s="21">
        <f>SUM(J17+J19+J21)</f>
        <v>19112</v>
      </c>
      <c r="K15" s="22">
        <f>((L15-J15)/J15)</f>
        <v>0.15168480535789033</v>
      </c>
      <c r="L15" s="24">
        <v>22011</v>
      </c>
      <c r="M15" s="22">
        <f>((N15-L15)/L15)</f>
        <v>0.07073735859343055</v>
      </c>
      <c r="N15" s="24">
        <f>SUM(N17+N19+N21)</f>
        <v>23568</v>
      </c>
      <c r="O15" s="22">
        <f>((P15-N15)/N15)</f>
        <v>0.12029022403258656</v>
      </c>
      <c r="P15" s="24">
        <v>26403</v>
      </c>
      <c r="Q15" s="22">
        <f>((R15-P15)/P15)</f>
        <v>0.1827443851077529</v>
      </c>
      <c r="R15" s="24">
        <v>31228</v>
      </c>
      <c r="S15" s="22">
        <f>((T15-R15)/R15)</f>
        <v>0.07128218265659024</v>
      </c>
      <c r="T15" s="24">
        <v>33454</v>
      </c>
      <c r="U15" s="22">
        <f>((V15-T15)/T15)</f>
        <v>0.061816225264542356</v>
      </c>
      <c r="V15" s="24">
        <f>V17+V19+V23+V25</f>
        <v>35522</v>
      </c>
      <c r="W15" s="22">
        <f>((X15-V15)/V15)</f>
        <v>0.15531220088958955</v>
      </c>
      <c r="X15" s="24">
        <f>X17+X19+X23+X25</f>
        <v>41039</v>
      </c>
      <c r="Y15" s="22">
        <f>((Z15-X15)/X15)</f>
        <v>0.08138599868417846</v>
      </c>
      <c r="Z15" s="24">
        <f>Z17+Z19+Z23+Z25</f>
        <v>44379</v>
      </c>
    </row>
    <row r="16" spans="2:26" s="6" customFormat="1" ht="15" customHeight="1">
      <c r="B16" s="17" t="s">
        <v>8</v>
      </c>
      <c r="C16" s="13"/>
      <c r="D16" s="25">
        <f>(D15/$D$121)</f>
        <v>0.016450355577313308</v>
      </c>
      <c r="E16" s="13"/>
      <c r="F16" s="25">
        <f>(F15/$F$121)</f>
        <v>0.017744358406161558</v>
      </c>
      <c r="G16" s="13"/>
      <c r="H16" s="25">
        <f>(H15/$H$121)</f>
        <v>0.018509094499680447</v>
      </c>
      <c r="I16" s="13"/>
      <c r="J16" s="25">
        <f>(J15/$J$121)</f>
        <v>0.018798867267918285</v>
      </c>
      <c r="K16" s="25"/>
      <c r="L16" s="25">
        <f>(L15/$L$121)</f>
        <v>0.019148075492707795</v>
      </c>
      <c r="M16" s="22"/>
      <c r="N16" s="25">
        <f>(N15/$N$121)</f>
        <v>0.018523685528056295</v>
      </c>
      <c r="P16" s="25">
        <f>(P15/$P$121)</f>
        <v>0.01866745098760099</v>
      </c>
      <c r="R16" s="25">
        <f>(R15/$R$121)</f>
        <v>0.01969579619505574</v>
      </c>
      <c r="T16" s="25">
        <f>(T15/$T$121)</f>
        <v>0.01925708210364655</v>
      </c>
      <c r="V16" s="25">
        <f>(V15/$V$121)</f>
        <v>0.018816910958432437</v>
      </c>
      <c r="W16" s="9"/>
      <c r="X16" s="25">
        <f>(X15/$V$121)</f>
        <v>0.021739406813330014</v>
      </c>
      <c r="Y16" s="9"/>
      <c r="Z16" s="25">
        <f>(Z15/$V$121)</f>
        <v>0.02350869014763451</v>
      </c>
    </row>
    <row r="17" spans="2:26" s="6" customFormat="1" ht="15" customHeight="1">
      <c r="B17" s="19" t="s">
        <v>52</v>
      </c>
      <c r="C17" s="20"/>
      <c r="D17" s="21">
        <v>3816</v>
      </c>
      <c r="E17" s="22" t="e">
        <f>((#REF!-D17)/D17)</f>
        <v>#REF!</v>
      </c>
      <c r="F17" s="21">
        <v>6164</v>
      </c>
      <c r="G17" s="22">
        <f>((H17-F17)/F17)</f>
        <v>0.09604153147306943</v>
      </c>
      <c r="H17" s="21">
        <v>6756</v>
      </c>
      <c r="I17" s="22">
        <f>((J17-H17)/H17)</f>
        <v>0.0852575488454707</v>
      </c>
      <c r="J17" s="24">
        <v>7332</v>
      </c>
      <c r="K17" s="22">
        <f>((L17-J17)/J17)</f>
        <v>0.2326786688488816</v>
      </c>
      <c r="L17" s="24">
        <v>9038</v>
      </c>
      <c r="M17" s="22">
        <f>((N17-L17)/L17)</f>
        <v>0.07556981633104669</v>
      </c>
      <c r="N17" s="24">
        <v>9721</v>
      </c>
      <c r="O17" s="22">
        <f>((P17-N17)/N17)</f>
        <v>0.13640571957617528</v>
      </c>
      <c r="P17" s="24">
        <v>11047</v>
      </c>
      <c r="Q17" s="22">
        <f>((R17-P17)/P17)</f>
        <v>0.15216800941432063</v>
      </c>
      <c r="R17" s="24">
        <v>12728</v>
      </c>
      <c r="S17" s="22">
        <f>((T17-R17)/R17)</f>
        <v>0.07793840351979887</v>
      </c>
      <c r="T17" s="24">
        <v>13720</v>
      </c>
      <c r="U17" s="22">
        <f>((V17-T17)/T17)</f>
        <v>0.0024052478134110786</v>
      </c>
      <c r="V17" s="24">
        <v>13753</v>
      </c>
      <c r="W17" s="22">
        <f>((X17-V17)/V17)</f>
        <v>0.22046099032938268</v>
      </c>
      <c r="X17" s="24">
        <v>16785</v>
      </c>
      <c r="Y17" s="22">
        <f>((Z17-X17)/X17)</f>
        <v>0.07101578790586834</v>
      </c>
      <c r="Z17" s="24">
        <v>17977</v>
      </c>
    </row>
    <row r="18" spans="2:26" s="6" customFormat="1" ht="15" customHeight="1">
      <c r="B18" s="17" t="s">
        <v>9</v>
      </c>
      <c r="C18" s="13"/>
      <c r="D18" s="25">
        <f>(D17/$D$121)</f>
        <v>0.007130231358817308</v>
      </c>
      <c r="E18" s="13"/>
      <c r="F18" s="25">
        <f>(F17/$F$121)</f>
        <v>0.007308313859119327</v>
      </c>
      <c r="G18" s="13"/>
      <c r="H18" s="25">
        <f>(H17/$H$121)</f>
        <v>0.0073307212123250734</v>
      </c>
      <c r="I18" s="13"/>
      <c r="J18" s="25">
        <f>(J17/$J$121)</f>
        <v>0.007211871850584809</v>
      </c>
      <c r="K18" s="22"/>
      <c r="L18" s="25">
        <f>(L17/$L$121)</f>
        <v>0.00786244633606347</v>
      </c>
      <c r="M18" s="22"/>
      <c r="N18" s="25">
        <f>(N17/$N$121)</f>
        <v>0.007640391506204822</v>
      </c>
      <c r="P18" s="25">
        <f>(P17/$P$121)</f>
        <v>0.007810450746507144</v>
      </c>
      <c r="R18" s="25">
        <f>(R17/$R$121)</f>
        <v>0.00802767048708433</v>
      </c>
      <c r="T18" s="25">
        <f>(T17/$T$121)</f>
        <v>0.007897625589227915</v>
      </c>
      <c r="V18" s="25">
        <f>(V17/$V$121)</f>
        <v>0.007285315478050822</v>
      </c>
      <c r="W18" s="9"/>
      <c r="X18" s="25">
        <f>(X17/$V$121)</f>
        <v>0.008891443343203886</v>
      </c>
      <c r="Y18" s="9"/>
      <c r="Z18" s="25">
        <f>(Z17/$V$121)</f>
        <v>0.009522876197841899</v>
      </c>
    </row>
    <row r="19" spans="2:26" s="6" customFormat="1" ht="15" customHeight="1">
      <c r="B19" s="27" t="s">
        <v>10</v>
      </c>
      <c r="C19" s="20"/>
      <c r="D19" s="21">
        <v>1552</v>
      </c>
      <c r="E19" s="22" t="e">
        <f>((#REF!-D19)/D19)</f>
        <v>#REF!</v>
      </c>
      <c r="F19" s="21">
        <v>2717</v>
      </c>
      <c r="G19" s="22">
        <f>((H19-F19)/F19)</f>
        <v>0.17040853882959145</v>
      </c>
      <c r="H19" s="21">
        <v>3180</v>
      </c>
      <c r="I19" s="22">
        <f>((J19-H19)/H19)</f>
        <v>0.1591194968553459</v>
      </c>
      <c r="J19" s="24">
        <v>3686</v>
      </c>
      <c r="K19" s="22">
        <f>((L19-J19)/J19)</f>
        <v>0.14053174172544763</v>
      </c>
      <c r="L19" s="24">
        <v>4204</v>
      </c>
      <c r="M19" s="22">
        <f>((N19-L19)/L19)</f>
        <v>0.11203615604186488</v>
      </c>
      <c r="N19" s="24">
        <v>4675</v>
      </c>
      <c r="O19" s="22">
        <f>((P19-N19)/N19)</f>
        <v>0.2106951871657754</v>
      </c>
      <c r="P19" s="24">
        <v>5660</v>
      </c>
      <c r="Q19" s="22">
        <f>((R19-P19)/P19)</f>
        <v>0.7618374558303886</v>
      </c>
      <c r="R19" s="24">
        <v>9972</v>
      </c>
      <c r="S19" s="22">
        <f>((T19-R19)/R19)</f>
        <v>0.06718812675491376</v>
      </c>
      <c r="T19" s="24">
        <v>10642</v>
      </c>
      <c r="U19" s="22">
        <f>((V19-T19)/T19)</f>
        <v>0.10007517383950386</v>
      </c>
      <c r="V19" s="24">
        <v>11707</v>
      </c>
      <c r="W19" s="22">
        <f>((X19-V19)/V19)</f>
        <v>0.048432561715213124</v>
      </c>
      <c r="X19" s="24">
        <v>12274</v>
      </c>
      <c r="Y19" s="22">
        <f>((Z19-X19)/X19)</f>
        <v>0.024930747922437674</v>
      </c>
      <c r="Z19" s="24">
        <v>12580</v>
      </c>
    </row>
    <row r="20" spans="2:26" s="6" customFormat="1" ht="15" customHeight="1">
      <c r="B20" s="28" t="s">
        <v>11</v>
      </c>
      <c r="C20" s="13"/>
      <c r="D20" s="25">
        <f>(D19/$D$121)</f>
        <v>0.002899926380734922</v>
      </c>
      <c r="E20" s="13"/>
      <c r="F20" s="25">
        <f>(F19/$F$121)</f>
        <v>0.00322139661830422</v>
      </c>
      <c r="G20" s="13"/>
      <c r="H20" s="25">
        <f>(H19/$H$121)</f>
        <v>0.003450517089282672</v>
      </c>
      <c r="I20" s="13"/>
      <c r="J20" s="25">
        <f>(J19/$J$121)</f>
        <v>0.003625608243488217</v>
      </c>
      <c r="K20" s="22"/>
      <c r="L20" s="25">
        <f>(L19/$L$121)</f>
        <v>0.003657194555964907</v>
      </c>
      <c r="M20" s="22"/>
      <c r="N20" s="25">
        <f>(N19/$N$121)</f>
        <v>0.0036743987543984714</v>
      </c>
      <c r="P20" s="25">
        <f>(P19/$P$121)</f>
        <v>0.004001733613219013</v>
      </c>
      <c r="R20" s="25">
        <f>(R19/$R$121)</f>
        <v>0.006289435111345455</v>
      </c>
      <c r="T20" s="25">
        <f>(T19/$T$121)</f>
        <v>0.006125840489836987</v>
      </c>
      <c r="V20" s="25">
        <f>(V19/$V$121)</f>
        <v>0.006201497004402019</v>
      </c>
      <c r="W20" s="9"/>
      <c r="X20" s="25">
        <f>(X19/$V$121)</f>
        <v>0.006501851390794429</v>
      </c>
      <c r="Y20" s="9"/>
      <c r="Z20" s="25">
        <f>(Z19/$V$121)</f>
        <v>0.006663947408847476</v>
      </c>
    </row>
    <row r="21" spans="2:26" s="6" customFormat="1" ht="15" customHeight="1">
      <c r="B21" s="27" t="s">
        <v>12</v>
      </c>
      <c r="C21" s="20"/>
      <c r="D21" s="21">
        <v>3436</v>
      </c>
      <c r="E21" s="22" t="e">
        <f>((#REF!-D21)/D21)</f>
        <v>#REF!</v>
      </c>
      <c r="F21" s="21">
        <v>6085</v>
      </c>
      <c r="G21" s="22">
        <f>((H21-F21)/F21)</f>
        <v>0.1704190632703369</v>
      </c>
      <c r="H21" s="21">
        <v>7122</v>
      </c>
      <c r="I21" s="22">
        <f>((J21-H21)/H21)</f>
        <v>0.13647851727042964</v>
      </c>
      <c r="J21" s="24">
        <v>8094</v>
      </c>
      <c r="K21" s="22">
        <f>((L21-J21)/J21)</f>
        <v>0.08339510748702743</v>
      </c>
      <c r="L21" s="24">
        <v>8769</v>
      </c>
      <c r="M21" s="22">
        <f>((N21-L21)/L21)</f>
        <v>0.04595734975481811</v>
      </c>
      <c r="N21" s="24">
        <v>9172</v>
      </c>
      <c r="O21" s="22">
        <f>((P21-N21)/N21)</f>
        <v>0.057130396860008724</v>
      </c>
      <c r="P21" s="24">
        <v>9696</v>
      </c>
      <c r="Q21" s="22"/>
      <c r="R21" s="24"/>
      <c r="S21" s="22"/>
      <c r="T21" s="9"/>
      <c r="V21" s="9"/>
      <c r="W21" s="9"/>
      <c r="X21" s="9"/>
      <c r="Y21" s="9"/>
      <c r="Z21" s="9"/>
    </row>
    <row r="22" spans="2:26" s="6" customFormat="1" ht="15" customHeight="1">
      <c r="B22" s="28" t="s">
        <v>11</v>
      </c>
      <c r="C22" s="13"/>
      <c r="D22" s="25">
        <f>(D21/$D$121)</f>
        <v>0.006420197837761077</v>
      </c>
      <c r="E22" s="13"/>
      <c r="F22" s="25">
        <f>(F21/$F$121)</f>
        <v>0.007214647928738011</v>
      </c>
      <c r="G22" s="13"/>
      <c r="H22" s="25">
        <f>(H21/$H$121)</f>
        <v>0.007727856198072701</v>
      </c>
      <c r="I22" s="13"/>
      <c r="J22" s="25">
        <f>(J21/$J$121)</f>
        <v>0.00796138717384526</v>
      </c>
      <c r="K22" s="22"/>
      <c r="L22" s="25">
        <f>(L21/$L$121)</f>
        <v>0.007628434600679417</v>
      </c>
      <c r="M22" s="22"/>
      <c r="N22" s="25">
        <f>(N21/$N$121)</f>
        <v>0.0072088952674530015</v>
      </c>
      <c r="P22" s="25">
        <f>(P21/$P$121)</f>
        <v>0.006855266627874832</v>
      </c>
      <c r="R22" s="25"/>
      <c r="T22" s="9"/>
      <c r="V22" s="9"/>
      <c r="W22" s="9"/>
      <c r="X22" s="9"/>
      <c r="Y22" s="9"/>
      <c r="Z22" s="9"/>
    </row>
    <row r="23" spans="2:26" s="6" customFormat="1" ht="15" customHeight="1">
      <c r="B23" s="17" t="s">
        <v>58</v>
      </c>
      <c r="C23" s="13"/>
      <c r="D23" s="25"/>
      <c r="E23" s="13"/>
      <c r="F23" s="26"/>
      <c r="G23" s="13"/>
      <c r="H23" s="25"/>
      <c r="I23" s="13"/>
      <c r="J23" s="25"/>
      <c r="K23" s="22"/>
      <c r="L23" s="25"/>
      <c r="M23" s="22"/>
      <c r="N23" s="25"/>
      <c r="P23" s="25"/>
      <c r="R23" s="24">
        <v>7170</v>
      </c>
      <c r="S23" s="22">
        <f>((T23-R23)/R23)</f>
        <v>0.0601115760111576</v>
      </c>
      <c r="T23" s="24">
        <v>7601</v>
      </c>
      <c r="U23" s="22">
        <f>((V23-T23)/T23)</f>
        <v>0.09919747401657676</v>
      </c>
      <c r="V23" s="24">
        <v>8355</v>
      </c>
      <c r="W23" s="22">
        <f>((X23-V23)/V23)</f>
        <v>0.2101735487731897</v>
      </c>
      <c r="X23" s="24">
        <v>10111</v>
      </c>
      <c r="Y23" s="22">
        <f>((Z23-X23)/X23)</f>
        <v>0.16734249826921174</v>
      </c>
      <c r="Z23" s="24">
        <v>11803</v>
      </c>
    </row>
    <row r="24" spans="2:26" s="6" customFormat="1" ht="15" customHeight="1">
      <c r="B24" s="17" t="s">
        <v>56</v>
      </c>
      <c r="C24" s="13"/>
      <c r="D24" s="25"/>
      <c r="E24" s="13"/>
      <c r="F24" s="26"/>
      <c r="G24" s="13"/>
      <c r="H24" s="25"/>
      <c r="I24" s="13"/>
      <c r="J24" s="25"/>
      <c r="K24" s="22"/>
      <c r="L24" s="25"/>
      <c r="M24" s="22"/>
      <c r="N24" s="25"/>
      <c r="P24" s="25"/>
      <c r="R24" s="25">
        <f>(R23/$R$121)</f>
        <v>0.004522187098711082</v>
      </c>
      <c r="T24" s="25">
        <f>(T23/$T$121)</f>
        <v>0.004375353651874737</v>
      </c>
      <c r="V24" s="25">
        <f>(V23/$V$121)</f>
        <v>0.004425856963507207</v>
      </c>
      <c r="W24" s="9"/>
      <c r="X24" s="25">
        <f>(X23/$V$121)</f>
        <v>0.00535605502789005</v>
      </c>
      <c r="Y24" s="9"/>
      <c r="Z24" s="25">
        <f>(Z23/$V$121)</f>
        <v>0.006252350657124543</v>
      </c>
    </row>
    <row r="25" spans="2:26" s="6" customFormat="1" ht="15" customHeight="1">
      <c r="B25" s="17" t="s">
        <v>59</v>
      </c>
      <c r="C25" s="13"/>
      <c r="D25" s="25"/>
      <c r="E25" s="13"/>
      <c r="F25" s="26"/>
      <c r="G25" s="13"/>
      <c r="H25" s="25"/>
      <c r="I25" s="13"/>
      <c r="J25" s="25"/>
      <c r="K25" s="22"/>
      <c r="L25" s="25"/>
      <c r="M25" s="22"/>
      <c r="N25" s="25"/>
      <c r="P25" s="25"/>
      <c r="R25" s="24">
        <v>1358</v>
      </c>
      <c r="S25" s="22">
        <f>((T25-R25)/R25)</f>
        <v>0.0979381443298969</v>
      </c>
      <c r="T25" s="24">
        <v>1491</v>
      </c>
      <c r="U25" s="22">
        <f>((V25-T25)/T25)</f>
        <v>0.1448692152917505</v>
      </c>
      <c r="V25" s="24">
        <v>1707</v>
      </c>
      <c r="W25" s="22">
        <f>((X25-V25)/V25)</f>
        <v>0.09490333919156414</v>
      </c>
      <c r="X25" s="24">
        <v>1869</v>
      </c>
      <c r="Y25" s="22">
        <f>((Z25-X25)/X25)</f>
        <v>0.08025682182985554</v>
      </c>
      <c r="Z25" s="24">
        <v>2019</v>
      </c>
    </row>
    <row r="26" spans="2:26" s="6" customFormat="1" ht="15" customHeight="1">
      <c r="B26" s="17" t="s">
        <v>56</v>
      </c>
      <c r="C26" s="13"/>
      <c r="D26" s="25"/>
      <c r="E26" s="13"/>
      <c r="F26" s="26"/>
      <c r="G26" s="13"/>
      <c r="H26" s="25"/>
      <c r="I26" s="13"/>
      <c r="J26" s="25"/>
      <c r="K26" s="22"/>
      <c r="L26" s="25"/>
      <c r="M26" s="22"/>
      <c r="N26" s="25"/>
      <c r="P26" s="25"/>
      <c r="R26" s="25">
        <f>(R25/$R$121)</f>
        <v>0.0008565034979148744</v>
      </c>
      <c r="T26" s="25">
        <f>(T25/$T$121)</f>
        <v>0.0008582623727069112</v>
      </c>
      <c r="V26" s="25">
        <f>(V25/$V$121)</f>
        <v>0.0009042415124723881</v>
      </c>
      <c r="W26" s="9"/>
      <c r="X26" s="25">
        <f>(X25/$V$121)</f>
        <v>0.0009900570514416482</v>
      </c>
      <c r="Y26" s="9"/>
      <c r="Z26" s="25">
        <f>(Z25/$V$121)</f>
        <v>0.0010695158838205925</v>
      </c>
    </row>
    <row r="27" spans="2:26" s="6" customFormat="1" ht="15" customHeight="1">
      <c r="B27" s="19" t="s">
        <v>13</v>
      </c>
      <c r="C27" s="20"/>
      <c r="D27" s="21">
        <v>37086</v>
      </c>
      <c r="E27" s="22" t="e">
        <f>((#REF!-D27)/D27)</f>
        <v>#REF!</v>
      </c>
      <c r="F27" s="21">
        <v>65934</v>
      </c>
      <c r="G27" s="22">
        <f>((H27-F27)/F27)</f>
        <v>0.07398307398307398</v>
      </c>
      <c r="H27" s="21">
        <v>70812</v>
      </c>
      <c r="I27" s="22">
        <f>((J27-H27)/H27)</f>
        <v>0.06565271422922668</v>
      </c>
      <c r="J27" s="24">
        <v>75461</v>
      </c>
      <c r="K27" s="22">
        <f>((L27-J27)/J27)</f>
        <v>0.09449914525383973</v>
      </c>
      <c r="L27" s="24">
        <v>82592</v>
      </c>
      <c r="M27" s="22">
        <f>((N27-L27)/L27)</f>
        <v>0.051264044943820225</v>
      </c>
      <c r="N27" s="24">
        <v>86826</v>
      </c>
      <c r="O27" s="22">
        <f>((P27-N27)/N27)</f>
        <v>0.06251583627024163</v>
      </c>
      <c r="P27" s="24">
        <v>92254</v>
      </c>
      <c r="Q27" s="22">
        <f>((R27-P27)/P27)</f>
        <v>0.05970472825026557</v>
      </c>
      <c r="R27" s="24">
        <v>97762</v>
      </c>
      <c r="S27" s="22">
        <f>((T27-R27)/R27)</f>
        <v>0.06323520386244144</v>
      </c>
      <c r="T27" s="24">
        <v>103944</v>
      </c>
      <c r="U27" s="22">
        <f>((V27-T27)/T27)</f>
        <v>0.06888324482413608</v>
      </c>
      <c r="V27" s="24">
        <v>111104</v>
      </c>
      <c r="W27" s="22">
        <f>((X27-V27)/V27)</f>
        <v>0.0930839573732719</v>
      </c>
      <c r="X27" s="24">
        <v>121446</v>
      </c>
      <c r="Y27" s="22">
        <f>((Z27-X27)/X27)</f>
        <v>0.08511601864203021</v>
      </c>
      <c r="Z27" s="24">
        <v>131783</v>
      </c>
    </row>
    <row r="28" spans="2:26" s="6" customFormat="1" ht="15" customHeight="1">
      <c r="B28" s="17" t="s">
        <v>8</v>
      </c>
      <c r="C28" s="13"/>
      <c r="D28" s="25">
        <f>(D27/$D$121)</f>
        <v>0.06929553463655626</v>
      </c>
      <c r="E28" s="13"/>
      <c r="F28" s="25">
        <f>(F27/$F$121)</f>
        <v>0.07817429688305867</v>
      </c>
      <c r="G28" s="13"/>
      <c r="H28" s="25">
        <f>(H27/$H$121)</f>
        <v>0.07683585412776245</v>
      </c>
      <c r="I28" s="13"/>
      <c r="J28" s="25">
        <f>(J27/$J$121)</f>
        <v>0.0742246401687098</v>
      </c>
      <c r="K28" s="22"/>
      <c r="L28" s="25">
        <f>(L27/$L$121)</f>
        <v>0.07184943215182055</v>
      </c>
      <c r="M28" s="22"/>
      <c r="N28" s="25">
        <f>(N27/$N$121)</f>
        <v>0.06824242700521961</v>
      </c>
      <c r="P28" s="25">
        <f>(P27/$P$121)</f>
        <v>0.06522542981517788</v>
      </c>
      <c r="R28" s="25">
        <f>(R27/$R$121)</f>
        <v>0.06165942191690276</v>
      </c>
      <c r="T28" s="25">
        <f>(T27/$T$121)</f>
        <v>0.059833148268710376</v>
      </c>
      <c r="V28" s="25">
        <f>(V27/$V$121)</f>
        <v>0.05885462741753498</v>
      </c>
      <c r="W28" s="9"/>
      <c r="X28" s="25">
        <f>(X27/$V$121)</f>
        <v>0.06433304904728859</v>
      </c>
      <c r="Y28" s="9"/>
      <c r="Z28" s="25">
        <f>(Z27/$V$121)</f>
        <v>0.06980882204929625</v>
      </c>
    </row>
    <row r="29" spans="2:26" s="6" customFormat="1" ht="15" customHeight="1">
      <c r="B29" s="27" t="s">
        <v>14</v>
      </c>
      <c r="C29" s="20"/>
      <c r="D29" s="21">
        <v>85708</v>
      </c>
      <c r="E29" s="22" t="e">
        <f>((#REF!-D29)/D29)</f>
        <v>#REF!</v>
      </c>
      <c r="F29" s="21">
        <f>SUM(F31+F33)</f>
        <v>126588</v>
      </c>
      <c r="G29" s="22">
        <f>((H29-F29)/F29)</f>
        <v>0.06251777419660631</v>
      </c>
      <c r="H29" s="21">
        <f>SUM(H31+H33)</f>
        <v>134502</v>
      </c>
      <c r="I29" s="22">
        <f>((J29-H29)/H29)</f>
        <v>0.07625908908417718</v>
      </c>
      <c r="J29" s="21">
        <f>SUM(J31+J33)</f>
        <v>144759</v>
      </c>
      <c r="K29" s="22">
        <f>((L29-J29)/J29)</f>
        <v>0.09470222922236268</v>
      </c>
      <c r="L29" s="24">
        <v>158468</v>
      </c>
      <c r="M29" s="22">
        <f>((N29-L29)/L29)</f>
        <v>0.08171996870030543</v>
      </c>
      <c r="N29" s="24">
        <f>SUM(N31+N33)</f>
        <v>171418</v>
      </c>
      <c r="O29" s="22">
        <f>((P29-N29)/N29)</f>
        <v>0.0786790185394766</v>
      </c>
      <c r="P29" s="24">
        <v>184905</v>
      </c>
      <c r="Q29" s="22">
        <f>((R29-P29)/P29)</f>
        <v>0.07789946188583327</v>
      </c>
      <c r="R29" s="24">
        <v>199309</v>
      </c>
      <c r="S29" s="22">
        <f>((T29-R29)/R29)</f>
        <v>0.06765876101932175</v>
      </c>
      <c r="T29" s="24">
        <v>212794</v>
      </c>
      <c r="U29" s="22">
        <f>((V29-T29)/T29)</f>
        <v>0.05843209864939801</v>
      </c>
      <c r="V29" s="24">
        <f>V31+V33</f>
        <v>225228</v>
      </c>
      <c r="W29" s="22">
        <f>((X29-V29)/V29)</f>
        <v>0.06739392970678601</v>
      </c>
      <c r="X29" s="24">
        <f>X31+X33</f>
        <v>240407</v>
      </c>
      <c r="Y29" s="22">
        <f>((Z29-X29)/X29)</f>
        <v>0.06396236382468065</v>
      </c>
      <c r="Z29" s="24">
        <f>Z31+Z33</f>
        <v>255784</v>
      </c>
    </row>
    <row r="30" spans="2:26" s="6" customFormat="1" ht="15" customHeight="1">
      <c r="B30" s="17" t="s">
        <v>8</v>
      </c>
      <c r="C30" s="13"/>
      <c r="D30" s="25">
        <f>(D29/$D$121)</f>
        <v>0.16014619216496695</v>
      </c>
      <c r="E30" s="13"/>
      <c r="F30" s="25">
        <f>(F29/$F$121)</f>
        <v>0.15008838981151806</v>
      </c>
      <c r="G30" s="13"/>
      <c r="H30" s="25">
        <f>(H29/$H$121)</f>
        <v>0.1459438520574522</v>
      </c>
      <c r="I30" s="13"/>
      <c r="J30" s="25">
        <f>(J29/$J$121)</f>
        <v>0.14238725548538003</v>
      </c>
      <c r="K30" s="22"/>
      <c r="L30" s="25">
        <f>(L29/$L$121)</f>
        <v>0.13785640030795596</v>
      </c>
      <c r="M30" s="22"/>
      <c r="N30" s="25">
        <f>(N29/$N$121)</f>
        <v>0.13472900228480794</v>
      </c>
      <c r="P30" s="25">
        <f>(P29/$P$121)</f>
        <v>0.1307315465993395</v>
      </c>
      <c r="R30" s="25">
        <f>(R29/$R$121)</f>
        <v>0.1257060792827067</v>
      </c>
      <c r="T30" s="25">
        <f>(T29/$T$121)</f>
        <v>0.12249033087712573</v>
      </c>
      <c r="V30" s="25">
        <f>(V29/$V$121)</f>
        <v>0.1193090259936327</v>
      </c>
      <c r="W30" s="9"/>
      <c r="X30" s="25">
        <f>(X29/$V$121)</f>
        <v>0.1273497301048327</v>
      </c>
      <c r="Y30" s="9"/>
      <c r="Z30" s="25">
        <f>(Z29/$V$121)</f>
        <v>0.13549531987477287</v>
      </c>
    </row>
    <row r="31" spans="2:26" s="6" customFormat="1" ht="15" customHeight="1">
      <c r="B31" s="19" t="s">
        <v>15</v>
      </c>
      <c r="C31" s="20"/>
      <c r="D31" s="21">
        <v>71769</v>
      </c>
      <c r="E31" s="22" t="e">
        <f>((#REF!-D31)/D31)</f>
        <v>#REF!</v>
      </c>
      <c r="F31" s="21">
        <v>105402</v>
      </c>
      <c r="G31" s="22">
        <f>((H31-F31)/F31)</f>
        <v>0.061023509990322765</v>
      </c>
      <c r="H31" s="21">
        <v>111834</v>
      </c>
      <c r="I31" s="22">
        <f>((J31-H31)/H31)</f>
        <v>0.05219342954736485</v>
      </c>
      <c r="J31" s="24">
        <v>117671</v>
      </c>
      <c r="K31" s="22">
        <f>((L31-J31)/J31)</f>
        <v>0.08560307977326614</v>
      </c>
      <c r="L31" s="24">
        <v>127744</v>
      </c>
      <c r="M31" s="22">
        <f>((N31-L31)/L31)</f>
        <v>0.07461798597194388</v>
      </c>
      <c r="N31" s="24">
        <v>137276</v>
      </c>
      <c r="O31" s="22">
        <f>((P31-N31)/N31)</f>
        <v>0.06916722515224803</v>
      </c>
      <c r="P31" s="24">
        <v>146771</v>
      </c>
      <c r="Q31" s="22">
        <f>((R31-P31)/P31)</f>
        <v>0.07326379189349394</v>
      </c>
      <c r="R31" s="24">
        <v>157524</v>
      </c>
      <c r="S31" s="22">
        <f>((T31-R31)/R31)</f>
        <v>0.05901957796907138</v>
      </c>
      <c r="T31" s="24">
        <v>166821</v>
      </c>
      <c r="U31" s="22">
        <f>((V31-T31)/T31)</f>
        <v>0.04959207773601645</v>
      </c>
      <c r="V31" s="24">
        <v>175094</v>
      </c>
      <c r="W31" s="22">
        <f>((X31-V31)/V31)</f>
        <v>0.062240853484414084</v>
      </c>
      <c r="X31" s="24">
        <v>185992</v>
      </c>
      <c r="Y31" s="22">
        <f>((Z31-X31)/X31)</f>
        <v>0.06015850144092219</v>
      </c>
      <c r="Z31" s="24">
        <v>197181</v>
      </c>
    </row>
    <row r="32" spans="2:26" s="6" customFormat="1" ht="15" customHeight="1">
      <c r="B32" s="17" t="s">
        <v>9</v>
      </c>
      <c r="C32" s="13"/>
      <c r="D32" s="25">
        <f>(D31/$D$121)</f>
        <v>0.13410104150706484</v>
      </c>
      <c r="E32" s="13"/>
      <c r="F32" s="25">
        <f>(F31/$F$121)</f>
        <v>0.1249693214436884</v>
      </c>
      <c r="G32" s="13"/>
      <c r="H32" s="25">
        <f>(H31/$H$121)</f>
        <v>0.12134752457950893</v>
      </c>
      <c r="I32" s="13"/>
      <c r="J32" s="25">
        <f>(J31/$J$121)</f>
        <v>0.11574306772097177</v>
      </c>
      <c r="K32" s="22"/>
      <c r="L32" s="25">
        <f>(L31/$L$121)</f>
        <v>0.11112860641226953</v>
      </c>
      <c r="M32" s="22"/>
      <c r="N32" s="25">
        <f>(N31/$N$121)</f>
        <v>0.10789449484680312</v>
      </c>
      <c r="P32" s="25">
        <f>(P31/$P$121)</f>
        <v>0.10377004313529466</v>
      </c>
      <c r="R32" s="25">
        <f>(R31/$R$121)</f>
        <v>0.09935188292013451</v>
      </c>
      <c r="T32" s="25">
        <f>(T31/$T$121)</f>
        <v>0.09602695323765233</v>
      </c>
      <c r="V32" s="25">
        <f>(V31/$V$121)</f>
        <v>0.09275176531039268</v>
      </c>
      <c r="W32" s="9"/>
      <c r="X32" s="25">
        <f>(X31/$V$121)</f>
        <v>0.0985247143454976</v>
      </c>
      <c r="Y32" s="9"/>
      <c r="Z32" s="25">
        <f>(Z31/$V$121)</f>
        <v>0.10445181351541766</v>
      </c>
    </row>
    <row r="33" spans="2:26" s="6" customFormat="1" ht="15" customHeight="1">
      <c r="B33" s="19" t="s">
        <v>16</v>
      </c>
      <c r="C33" s="20"/>
      <c r="D33" s="21">
        <v>13939</v>
      </c>
      <c r="E33" s="22" t="e">
        <f>((#REF!-D33)/D33)</f>
        <v>#REF!</v>
      </c>
      <c r="F33" s="21">
        <v>21186</v>
      </c>
      <c r="G33" s="22">
        <f>((H33-F33)/F33)</f>
        <v>0.06995185499858397</v>
      </c>
      <c r="H33" s="21">
        <v>22668</v>
      </c>
      <c r="I33" s="22">
        <f>((J33-H33)/H33)</f>
        <v>0.1949885300864655</v>
      </c>
      <c r="J33" s="24">
        <v>27088</v>
      </c>
      <c r="K33" s="22">
        <f>((L33-J33)/J33)</f>
        <v>0.13422917897223863</v>
      </c>
      <c r="L33" s="24">
        <v>30724</v>
      </c>
      <c r="M33" s="22">
        <f>((N33-L33)/L33)</f>
        <v>0.11124853534696003</v>
      </c>
      <c r="N33" s="24">
        <v>34142</v>
      </c>
      <c r="O33" s="22">
        <f>((P33-N33)/N33)</f>
        <v>0.1169234374084705</v>
      </c>
      <c r="P33" s="24">
        <v>38134</v>
      </c>
      <c r="Q33" s="22">
        <f>((R33-P33)/P33)</f>
        <v>0.09574133319347564</v>
      </c>
      <c r="R33" s="24">
        <v>41785</v>
      </c>
      <c r="S33" s="22">
        <f>((T33-R33)/R33)</f>
        <v>0.10022735431374895</v>
      </c>
      <c r="T33" s="24">
        <v>45973</v>
      </c>
      <c r="U33" s="22">
        <f>((V33-T33)/T33)</f>
        <v>0.09050964696669785</v>
      </c>
      <c r="V33" s="24">
        <v>50134</v>
      </c>
      <c r="W33" s="22">
        <f>((X33-V33)/V33)</f>
        <v>0.08539115171340807</v>
      </c>
      <c r="X33" s="24">
        <v>54415</v>
      </c>
      <c r="Y33" s="22">
        <f>((Z33-X33)/X33)</f>
        <v>0.07696407240650556</v>
      </c>
      <c r="Z33" s="24">
        <v>58603</v>
      </c>
    </row>
    <row r="34" spans="1:26" s="6" customFormat="1" ht="15" customHeight="1">
      <c r="A34" s="29"/>
      <c r="B34" s="17" t="s">
        <v>9</v>
      </c>
      <c r="C34" s="13"/>
      <c r="D34" s="25">
        <f>(D33/$D$121)</f>
        <v>0.02604515065790211</v>
      </c>
      <c r="E34" s="13"/>
      <c r="F34" s="25">
        <f>(F33/$F$121)</f>
        <v>0.025119068367829664</v>
      </c>
      <c r="G34" s="13"/>
      <c r="H34" s="25">
        <f>(H33/$H$121)</f>
        <v>0.024596327477943276</v>
      </c>
      <c r="I34" s="13"/>
      <c r="J34" s="25">
        <f>(J33/$J$121)</f>
        <v>0.02664418776440825</v>
      </c>
      <c r="K34" s="22"/>
      <c r="L34" s="25">
        <f>(L33/$L$121)</f>
        <v>0.02672779389568644</v>
      </c>
      <c r="M34" s="22"/>
      <c r="N34" s="25">
        <f>(N33/$N$121)</f>
        <v>0.026834507438004838</v>
      </c>
      <c r="P34" s="25">
        <f>(P33/$P$121)</f>
        <v>0.02696150346404485</v>
      </c>
      <c r="R34" s="25">
        <f>(R33/$R$121)</f>
        <v>0.026354196362572184</v>
      </c>
      <c r="T34" s="25">
        <f>(T33/$T$121)</f>
        <v>0.02646337763947339</v>
      </c>
      <c r="V34" s="25">
        <f>(V33/$V$121)</f>
        <v>0.026557260683240012</v>
      </c>
      <c r="W34" s="9"/>
      <c r="X34" s="25">
        <f>(X33/$V$121)</f>
        <v>0.028825015759335087</v>
      </c>
      <c r="Y34" s="9"/>
      <c r="Z34" s="25">
        <f>(Z33/$V$121)</f>
        <v>0.031043506359355218</v>
      </c>
    </row>
    <row r="35" spans="2:26" s="6" customFormat="1" ht="15" customHeight="1">
      <c r="B35" s="19" t="s">
        <v>17</v>
      </c>
      <c r="C35" s="20"/>
      <c r="D35" s="21">
        <v>23172</v>
      </c>
      <c r="E35" s="22" t="e">
        <f>((#REF!-D35)/D35)</f>
        <v>#REF!</v>
      </c>
      <c r="F35" s="21">
        <v>38542</v>
      </c>
      <c r="G35" s="22">
        <f>((H35-F35)/F35)</f>
        <v>0.08645114420632037</v>
      </c>
      <c r="H35" s="21">
        <v>41874</v>
      </c>
      <c r="I35" s="22">
        <f>((J35-H35)/H35)</f>
        <v>0.07314801547499641</v>
      </c>
      <c r="J35" s="24">
        <v>44937</v>
      </c>
      <c r="K35" s="22">
        <f>((L35-J35)/J35)</f>
        <v>0.08816787947571043</v>
      </c>
      <c r="L35" s="24">
        <v>48899</v>
      </c>
      <c r="M35" s="22">
        <f>((N35-L35)/L35)</f>
        <v>0.07949037812634205</v>
      </c>
      <c r="N35" s="24">
        <v>52786</v>
      </c>
      <c r="O35" s="22">
        <f>((P35-N35)/N35)</f>
        <v>0.04963437275035047</v>
      </c>
      <c r="P35" s="24">
        <v>55406</v>
      </c>
      <c r="Q35" s="22">
        <f>((R35-P35)/P35)</f>
        <v>0.11150416922354979</v>
      </c>
      <c r="R35" s="24">
        <v>61584</v>
      </c>
      <c r="S35" s="22">
        <f>((T35-R35)/R35)</f>
        <v>0.06680306573135879</v>
      </c>
      <c r="T35" s="24">
        <v>65698</v>
      </c>
      <c r="U35" s="22">
        <f>((V35-T35)/T35)</f>
        <v>0.08176809035282658</v>
      </c>
      <c r="V35" s="24">
        <v>71070</v>
      </c>
      <c r="W35" s="22">
        <f>((X35-V35)/V35)</f>
        <v>0.10388349514563107</v>
      </c>
      <c r="X35" s="24">
        <v>78453</v>
      </c>
      <c r="Y35" s="22">
        <f>((Z35-X35)/X35)</f>
        <v>0.11487132423234293</v>
      </c>
      <c r="Z35" s="24">
        <v>87465</v>
      </c>
    </row>
    <row r="36" spans="2:26" s="6" customFormat="1" ht="15" customHeight="1">
      <c r="B36" s="17" t="s">
        <v>8</v>
      </c>
      <c r="C36" s="13"/>
      <c r="D36" s="25">
        <f>(D35/$D$121)</f>
        <v>0.04329709671030259</v>
      </c>
      <c r="E36" s="13"/>
      <c r="F36" s="25">
        <f>(F35/$F$121)</f>
        <v>0.0456971175791981</v>
      </c>
      <c r="G36" s="13"/>
      <c r="H36" s="25">
        <f>(H35/$H$121)</f>
        <v>0.045436148615290134</v>
      </c>
      <c r="I36" s="13"/>
      <c r="J36" s="25">
        <f>(J35/$J$121)</f>
        <v>0.044200748138260984</v>
      </c>
      <c r="K36" s="22"/>
      <c r="L36" s="25">
        <f>(L35/$L$121)</f>
        <v>0.04253880984589153</v>
      </c>
      <c r="M36" s="22"/>
      <c r="N36" s="25">
        <f>(N35/$N$121)</f>
        <v>0.04148808826731074</v>
      </c>
      <c r="P36" s="25">
        <f>(P35/$P$121)</f>
        <v>0.0391731541650199</v>
      </c>
      <c r="R36" s="25">
        <f>(R35/$R$121)</f>
        <v>0.038841613708092505</v>
      </c>
      <c r="T36" s="25">
        <f>(T35/$T$121)</f>
        <v>0.03781765349570668</v>
      </c>
      <c r="V36" s="25">
        <f>(V35/$V$121)</f>
        <v>0.03764759478114389</v>
      </c>
      <c r="W36" s="9"/>
      <c r="X36" s="25">
        <f>(X35/$V$121)</f>
        <v>0.041558558510835536</v>
      </c>
      <c r="Y36" s="9"/>
      <c r="Z36" s="25">
        <f>(Z35/$V$121)</f>
        <v>0.04633244516016252</v>
      </c>
    </row>
    <row r="37" spans="2:26" s="6" customFormat="1" ht="15" customHeight="1">
      <c r="B37" s="19" t="s">
        <v>60</v>
      </c>
      <c r="C37" s="20"/>
      <c r="D37" s="21">
        <v>16031</v>
      </c>
      <c r="E37" s="22" t="e">
        <f>((#REF!-D37)/D37)</f>
        <v>#REF!</v>
      </c>
      <c r="F37" s="21">
        <f>SUM(F39+F41)</f>
        <v>11563</v>
      </c>
      <c r="G37" s="22">
        <f>((H37-F37)/F37)</f>
        <v>0.023696272593617573</v>
      </c>
      <c r="H37" s="21">
        <f>SUM(H39+H41)</f>
        <v>11837</v>
      </c>
      <c r="I37" s="22">
        <f>((J37-H37)/H37)</f>
        <v>-0.10999408633944412</v>
      </c>
      <c r="J37" s="21">
        <f>SUM(J39+J41)</f>
        <v>10535</v>
      </c>
      <c r="K37" s="22">
        <f>((L37-J37)/J37)</f>
        <v>0.7880398671096346</v>
      </c>
      <c r="L37" s="24">
        <v>18837</v>
      </c>
      <c r="M37" s="22">
        <f>((N37-L37)/L37)</f>
        <v>0.08945161119074163</v>
      </c>
      <c r="N37" s="24">
        <f>SUM(N39+N41)</f>
        <v>20522</v>
      </c>
      <c r="O37" s="22">
        <f>((P37-N37)/N37)</f>
        <v>0.14131176298606374</v>
      </c>
      <c r="P37" s="24">
        <v>23422</v>
      </c>
      <c r="Q37" s="22">
        <f>((R37-P37)/P37)</f>
        <v>0.0015797113824609342</v>
      </c>
      <c r="R37" s="24">
        <v>23459</v>
      </c>
      <c r="S37" s="22">
        <f>((T37-R37)/R37)</f>
        <v>-0.07306364295153246</v>
      </c>
      <c r="T37" s="24">
        <v>21745</v>
      </c>
      <c r="U37" s="22">
        <f>((V37-T37)/T37)</f>
        <v>-0.06120947344217061</v>
      </c>
      <c r="V37" s="24">
        <f>V39+V41</f>
        <v>20414</v>
      </c>
      <c r="W37" s="22">
        <f>((X37-V37)/V37)</f>
        <v>-0.06823748407955325</v>
      </c>
      <c r="X37" s="24">
        <f>X39+X41</f>
        <v>19021</v>
      </c>
      <c r="Y37" s="22">
        <f>((Z37-X37)/X37)</f>
        <v>0.030492613427264604</v>
      </c>
      <c r="Z37" s="24">
        <f>Z39+Z41</f>
        <v>19601</v>
      </c>
    </row>
    <row r="38" spans="2:26" s="6" customFormat="1" ht="15" customHeight="1">
      <c r="B38" s="28" t="s">
        <v>8</v>
      </c>
      <c r="C38" s="13"/>
      <c r="D38" s="25">
        <f>(D37/$D$121)</f>
        <v>0.029954072042243256</v>
      </c>
      <c r="E38" s="13"/>
      <c r="F38" s="25">
        <f>(F37/$F$121)</f>
        <v>0.013709609531634779</v>
      </c>
      <c r="G38" s="13"/>
      <c r="H38" s="25">
        <f>(H37/$H$121)</f>
        <v>0.012843953077307858</v>
      </c>
      <c r="I38" s="13"/>
      <c r="J38" s="25">
        <f>(J37/$J$121)</f>
        <v>0.010362393609644157</v>
      </c>
      <c r="K38" s="22"/>
      <c r="L38" s="25">
        <f>(L37/$L$121)</f>
        <v>0.016386911001596324</v>
      </c>
      <c r="M38" s="22"/>
      <c r="N38" s="25">
        <f>(N37/$N$121)</f>
        <v>0.01612962807224929</v>
      </c>
      <c r="P38" s="25">
        <f>(P37/$P$121)</f>
        <v>0.016559824149967442</v>
      </c>
      <c r="R38" s="25">
        <f>(R37/$R$121)</f>
        <v>0.014795814107205478</v>
      </c>
      <c r="T38" s="25">
        <f>(T37/$T$121)</f>
        <v>0.012517045804501532</v>
      </c>
      <c r="V38" s="25">
        <f>(V37/$V$121)</f>
        <v>0.010813817361225149</v>
      </c>
      <c r="W38" s="9"/>
      <c r="X38" s="25">
        <f>(X37/$V$121)</f>
        <v>0.010075909671199352</v>
      </c>
      <c r="Y38" s="9"/>
      <c r="Z38" s="25">
        <f>(Z37/$V$121)</f>
        <v>0.01038315048973127</v>
      </c>
    </row>
    <row r="39" spans="2:26" s="6" customFormat="1" ht="15" customHeight="1">
      <c r="B39" s="19" t="s">
        <v>18</v>
      </c>
      <c r="C39" s="20"/>
      <c r="D39" s="21">
        <v>3969</v>
      </c>
      <c r="E39" s="22" t="e">
        <f>((#REF!-D39)/D39)</f>
        <v>#REF!</v>
      </c>
      <c r="F39" s="21">
        <v>6841</v>
      </c>
      <c r="G39" s="22">
        <f>((H39-F39)/F39)</f>
        <v>0.06870340593480485</v>
      </c>
      <c r="H39" s="21">
        <v>7311</v>
      </c>
      <c r="I39" s="22">
        <f>((J39-H39)/H39)</f>
        <v>-0.11393790179182055</v>
      </c>
      <c r="J39" s="24">
        <v>6478</v>
      </c>
      <c r="K39" s="22">
        <f>((L39-J39)/J39)</f>
        <v>0.8860759493670886</v>
      </c>
      <c r="L39" s="24">
        <v>12218</v>
      </c>
      <c r="M39" s="22">
        <f>((N39-L39)/L39)</f>
        <v>0.11687673923719102</v>
      </c>
      <c r="N39" s="24">
        <v>13646</v>
      </c>
      <c r="O39" s="22">
        <f>((P39-N39)/N39)</f>
        <v>0.15982705554741317</v>
      </c>
      <c r="P39" s="24">
        <v>15827</v>
      </c>
      <c r="Q39" s="22">
        <f>((R39-P39)/P39)</f>
        <v>-0.010551589056675302</v>
      </c>
      <c r="R39" s="24">
        <v>15660</v>
      </c>
      <c r="S39" s="22">
        <f>((T39-R39)/R39)</f>
        <v>-0.06296296296296296</v>
      </c>
      <c r="T39" s="24">
        <v>14674</v>
      </c>
      <c r="U39" s="22">
        <f>((V39-T39)/T39)</f>
        <v>-0.02296578983235655</v>
      </c>
      <c r="V39" s="24">
        <v>14337</v>
      </c>
      <c r="W39" s="22">
        <f>((X39-V39)/V39)</f>
        <v>-0.02880658436213992</v>
      </c>
      <c r="X39" s="24">
        <v>13924</v>
      </c>
      <c r="Y39" s="22">
        <f>((Z39-X39)/X39)</f>
        <v>0.05300201091640333</v>
      </c>
      <c r="Z39" s="24">
        <v>14662</v>
      </c>
    </row>
    <row r="40" spans="2:26" s="6" customFormat="1" ht="15" customHeight="1">
      <c r="B40" s="28" t="s">
        <v>9</v>
      </c>
      <c r="C40" s="13"/>
      <c r="D40" s="25">
        <f>(D39/$D$121)</f>
        <v>0.007416113276505738</v>
      </c>
      <c r="E40" s="13"/>
      <c r="F40" s="25">
        <f>(F39/$F$121)</f>
        <v>0.008110995313146546</v>
      </c>
      <c r="G40" s="13"/>
      <c r="H40" s="25">
        <f>(H39/$H$121)</f>
        <v>0.007932934100548936</v>
      </c>
      <c r="I40" s="13"/>
      <c r="J40" s="25">
        <f>(J39/$J$121)</f>
        <v>0.006371863863623622</v>
      </c>
      <c r="K40" s="22"/>
      <c r="L40" s="25">
        <f>(L39/$L$121)</f>
        <v>0.010628830419785736</v>
      </c>
      <c r="M40" s="22"/>
      <c r="N40" s="25">
        <f>(N39/$N$121)</f>
        <v>0.010725314524603539</v>
      </c>
      <c r="P40" s="25">
        <f>(P39/$P$121)</f>
        <v>0.01119000669548009</v>
      </c>
      <c r="R40" s="25">
        <f>(R39/$R$121)</f>
        <v>0.009876910734423367</v>
      </c>
      <c r="T40" s="25">
        <f>(T39/$T$121)</f>
        <v>0.008446775356875396</v>
      </c>
      <c r="V40" s="25">
        <f>(V39/$V$121)</f>
        <v>0.007594675198779512</v>
      </c>
      <c r="W40" s="9"/>
      <c r="X40" s="25">
        <f>(X39/$V$121)</f>
        <v>0.0073758985469628184</v>
      </c>
      <c r="Y40" s="9"/>
      <c r="Z40" s="25">
        <f>(Z39/$V$121)</f>
        <v>0.0077668360022672255</v>
      </c>
    </row>
    <row r="41" spans="2:26" s="6" customFormat="1" ht="15" customHeight="1">
      <c r="B41" s="19" t="s">
        <v>19</v>
      </c>
      <c r="C41" s="20"/>
      <c r="D41" s="21">
        <v>6031</v>
      </c>
      <c r="E41" s="22" t="e">
        <f>((#REF!-D41)/D41)</f>
        <v>#REF!</v>
      </c>
      <c r="F41" s="21">
        <v>4722</v>
      </c>
      <c r="G41" s="22">
        <f>((H41-F41)/F41)</f>
        <v>-0.04150783566285472</v>
      </c>
      <c r="H41" s="21">
        <v>4526</v>
      </c>
      <c r="I41" s="22">
        <f>((J41-H41)/H41)</f>
        <v>-0.10362350861688024</v>
      </c>
      <c r="J41" s="24">
        <v>4057</v>
      </c>
      <c r="K41" s="22">
        <f>((L41-J41)/J41)</f>
        <v>0.6315011091939857</v>
      </c>
      <c r="L41" s="24">
        <v>6619</v>
      </c>
      <c r="M41" s="22">
        <f>((N41-L41)/L41)</f>
        <v>0.03882761746487385</v>
      </c>
      <c r="N41" s="24">
        <v>6876</v>
      </c>
      <c r="O41" s="22">
        <f>((P41-N41)/N41)</f>
        <v>0.10456660849331006</v>
      </c>
      <c r="P41" s="24">
        <v>7595</v>
      </c>
      <c r="Q41" s="22">
        <f>((R41-P41)/P41)</f>
        <v>0.02685977616853193</v>
      </c>
      <c r="R41" s="24">
        <v>7799</v>
      </c>
      <c r="S41" s="22">
        <f>((T41-R41)/R41)</f>
        <v>-0.0933453006795743</v>
      </c>
      <c r="T41" s="24">
        <v>7071</v>
      </c>
      <c r="U41" s="22">
        <f>((V41-T41)/T41)</f>
        <v>-0.14057417621269977</v>
      </c>
      <c r="V41" s="24">
        <v>6077</v>
      </c>
      <c r="W41" s="22">
        <f>((X41-V41)/V41)</f>
        <v>-0.1612637814711206</v>
      </c>
      <c r="X41" s="24">
        <v>5097</v>
      </c>
      <c r="Y41" s="22">
        <f>((Z41-X41)/X41)</f>
        <v>-0.030998626643123407</v>
      </c>
      <c r="Z41" s="24">
        <v>4939</v>
      </c>
    </row>
    <row r="42" spans="2:26" s="6" customFormat="1" ht="15" customHeight="1">
      <c r="B42" s="28" t="s">
        <v>9</v>
      </c>
      <c r="C42" s="13"/>
      <c r="D42" s="25">
        <f>(D41/$D$121)</f>
        <v>0.01126897938286876</v>
      </c>
      <c r="E42" s="13"/>
      <c r="F42" s="25">
        <f>(F41/$F$121)</f>
        <v>0.005598614218488232</v>
      </c>
      <c r="G42" s="13"/>
      <c r="H42" s="25">
        <f>(H41/$H$121)</f>
        <v>0.0049110189767589225</v>
      </c>
      <c r="I42" s="13"/>
      <c r="J42" s="25">
        <f>(J41/$J$121)</f>
        <v>0.003990529746020536</v>
      </c>
      <c r="K42" s="22"/>
      <c r="L42" s="25">
        <f>(L41/$L$121)</f>
        <v>0.00575808058181059</v>
      </c>
      <c r="M42" s="22"/>
      <c r="N42" s="25">
        <f>(N41/$N$121)</f>
        <v>0.005404313547645752</v>
      </c>
      <c r="P42" s="25">
        <f>(P41/$P$121)</f>
        <v>0.00536981745448735</v>
      </c>
      <c r="R42" s="25">
        <f>(R41/$R$121)</f>
        <v>0.00491890337278211</v>
      </c>
      <c r="T42" s="25">
        <f>(T41/$T$121)</f>
        <v>0.004070270447626136</v>
      </c>
      <c r="V42" s="25">
        <f>(V41/$V$121)</f>
        <v>0.0032191421624456367</v>
      </c>
      <c r="W42" s="9"/>
      <c r="X42" s="25">
        <f>(X41/$V$121)</f>
        <v>0.002700011124236533</v>
      </c>
      <c r="Y42" s="9"/>
      <c r="Z42" s="25">
        <f>(Z41/$V$121)</f>
        <v>0.002616314487464045</v>
      </c>
    </row>
    <row r="43" spans="2:26" s="6" customFormat="1" ht="15" customHeight="1">
      <c r="B43" s="19" t="s">
        <v>20</v>
      </c>
      <c r="C43" s="20"/>
      <c r="D43" s="21">
        <v>10012</v>
      </c>
      <c r="E43" s="22" t="e">
        <f>((#REF!-D43)/D43)</f>
        <v>#REF!</v>
      </c>
      <c r="F43" s="21">
        <f>SUM(F45+F47)</f>
        <v>24138</v>
      </c>
      <c r="G43" s="22">
        <f>((H43-F43)/F43)</f>
        <v>0.14450244427873063</v>
      </c>
      <c r="H43" s="21">
        <f>SUM(H45+H47)</f>
        <v>27626</v>
      </c>
      <c r="I43" s="22">
        <f>((J43-H43)/H43)</f>
        <v>0.11890972272496923</v>
      </c>
      <c r="J43" s="21">
        <f>SUM(J45+J47)</f>
        <v>30911</v>
      </c>
      <c r="K43" s="22">
        <f>((L43-J43)/J43)</f>
        <v>0.12843324382905763</v>
      </c>
      <c r="L43" s="24">
        <v>34881</v>
      </c>
      <c r="M43" s="22">
        <f>((N43-L43)/L43)</f>
        <v>0.181875519623864</v>
      </c>
      <c r="N43" s="24">
        <f>SUM(N45+N47)</f>
        <v>41225</v>
      </c>
      <c r="O43" s="22">
        <f>((P43-N43)/N43)</f>
        <v>0.13756215888417223</v>
      </c>
      <c r="P43" s="24">
        <v>46896</v>
      </c>
      <c r="Q43" s="22">
        <f>((R43-P43)/P43)</f>
        <v>0.1790344592289321</v>
      </c>
      <c r="R43" s="24">
        <v>55292</v>
      </c>
      <c r="S43" s="22">
        <f>((T43-R43)/R43)</f>
        <v>0.15466975330970123</v>
      </c>
      <c r="T43" s="24">
        <v>63844</v>
      </c>
      <c r="U43" s="22">
        <f>((V43-T43)/T43)</f>
        <v>0.0798038969989349</v>
      </c>
      <c r="V43" s="24">
        <f>V45+V47</f>
        <v>68939</v>
      </c>
      <c r="W43" s="22">
        <f>((X43-V43)/V43)</f>
        <v>0.17028097303413162</v>
      </c>
      <c r="X43" s="24">
        <f>X45+X47</f>
        <v>80678</v>
      </c>
      <c r="Y43" s="22">
        <f>((Z43-X43)/X43)</f>
        <v>0.06213589826222762</v>
      </c>
      <c r="Z43" s="24">
        <f>Z45+Z47</f>
        <v>85691</v>
      </c>
    </row>
    <row r="44" spans="2:26" s="6" customFormat="1" ht="15" customHeight="1">
      <c r="B44" s="17" t="s">
        <v>8</v>
      </c>
      <c r="C44" s="13"/>
      <c r="D44" s="25">
        <f>(D43/$D$121)</f>
        <v>0.018707514770565748</v>
      </c>
      <c r="E44" s="13"/>
      <c r="F44" s="25">
        <f>(F43/$F$121)</f>
        <v>0.02861909148790109</v>
      </c>
      <c r="G44" s="13"/>
      <c r="H44" s="25">
        <f>(H43/$H$121)</f>
        <v>0.029976095946076448</v>
      </c>
      <c r="I44" s="13"/>
      <c r="J44" s="25">
        <f>(J43/$J$121)</f>
        <v>0.03040455138753778</v>
      </c>
      <c r="K44" s="22"/>
      <c r="L44" s="25">
        <f>(L43/$L$121)</f>
        <v>0.030344101642866775</v>
      </c>
      <c r="M44" s="22"/>
      <c r="N44" s="25">
        <f>(N43/$N$121)</f>
        <v>0.03240151628878652</v>
      </c>
      <c r="P44" s="25">
        <f>(P43/$P$121)</f>
        <v>0.03315641334373124</v>
      </c>
      <c r="R44" s="25">
        <f>(R43/$R$121)</f>
        <v>0.03487318954838677</v>
      </c>
      <c r="T44" s="25">
        <f>(T43/$T$121)</f>
        <v>0.036750437909523835</v>
      </c>
      <c r="V44" s="25">
        <f>(V43/$V$121)</f>
        <v>0.03651874963581368</v>
      </c>
      <c r="W44" s="9"/>
      <c r="X44" s="25">
        <f>(X43/$V$121)</f>
        <v>0.04273719785778988</v>
      </c>
      <c r="Y44" s="9"/>
      <c r="Z44" s="25">
        <f>(Z43/$V$121)</f>
        <v>0.045392712035894206</v>
      </c>
    </row>
    <row r="45" spans="2:26" s="6" customFormat="1" ht="15" customHeight="1">
      <c r="B45" s="19" t="s">
        <v>21</v>
      </c>
      <c r="C45" s="20"/>
      <c r="D45" s="21">
        <v>4535</v>
      </c>
      <c r="E45" s="22" t="e">
        <f>((#REF!-D45)/D45)</f>
        <v>#REF!</v>
      </c>
      <c r="F45" s="21">
        <v>10425</v>
      </c>
      <c r="G45" s="22">
        <f>((H45-F45)/F45)</f>
        <v>0.14158273381294964</v>
      </c>
      <c r="H45" s="21">
        <v>11901</v>
      </c>
      <c r="I45" s="22">
        <f>((J45-H45)/H45)</f>
        <v>0.11276363330812537</v>
      </c>
      <c r="J45" s="24">
        <v>13243</v>
      </c>
      <c r="K45" s="22">
        <f>((L45-J45)/J45)</f>
        <v>0.12263082383145812</v>
      </c>
      <c r="L45" s="24">
        <v>14867</v>
      </c>
      <c r="M45" s="22">
        <f>((N45-L45)/L45)</f>
        <v>0.17468218201385619</v>
      </c>
      <c r="N45" s="24">
        <v>17464</v>
      </c>
      <c r="O45" s="22">
        <f>((P45-N45)/N45)</f>
        <v>0.07054512139257901</v>
      </c>
      <c r="P45" s="24">
        <v>18696</v>
      </c>
      <c r="Q45" s="22">
        <f>((R45-P45)/P45)</f>
        <v>0.23598630723149336</v>
      </c>
      <c r="R45" s="24">
        <v>23108</v>
      </c>
      <c r="S45" s="22">
        <f>((T45-R45)/R45)</f>
        <v>0.11074086896312965</v>
      </c>
      <c r="T45" s="24">
        <v>25667</v>
      </c>
      <c r="U45" s="22">
        <f>((V45-T45)/T45)</f>
        <v>0.07819378969104297</v>
      </c>
      <c r="V45" s="24">
        <v>27674</v>
      </c>
      <c r="W45" s="22">
        <f>((X45-V45)/V45)</f>
        <v>0.16929247669292477</v>
      </c>
      <c r="X45" s="24">
        <v>32359</v>
      </c>
      <c r="Y45" s="22">
        <f>((Z45-X45)/X45)</f>
        <v>0.02265212151178961</v>
      </c>
      <c r="Z45" s="24">
        <v>33092</v>
      </c>
    </row>
    <row r="46" spans="2:26" s="6" customFormat="1" ht="15" customHeight="1">
      <c r="B46" s="17" t="s">
        <v>9</v>
      </c>
      <c r="C46" s="13"/>
      <c r="D46" s="25">
        <f>(D45/$D$121)</f>
        <v>0.008473689521026334</v>
      </c>
      <c r="E46" s="13"/>
      <c r="F46" s="25">
        <f>(F45/$F$121)</f>
        <v>0.012360345876268492</v>
      </c>
      <c r="G46" s="13"/>
      <c r="H46" s="25">
        <f>(H45/$H$121)</f>
        <v>0.01291339744640034</v>
      </c>
      <c r="I46" s="13"/>
      <c r="J46" s="25">
        <f>(J45/$J$121)</f>
        <v>0.01302602549335715</v>
      </c>
      <c r="K46" s="22"/>
      <c r="L46" s="25">
        <f>(L45/$L$121)</f>
        <v>0.01293328055745249</v>
      </c>
      <c r="M46" s="25"/>
      <c r="N46" s="25">
        <f>(N45/$N$121)</f>
        <v>0.01372613900466629</v>
      </c>
      <c r="P46" s="25">
        <f>(P45/$P$121)</f>
        <v>0.013218447284936867</v>
      </c>
      <c r="R46" s="25">
        <f>(R45/$R$121)</f>
        <v>0.014574435073502885</v>
      </c>
      <c r="T46" s="25">
        <f>(T45/$T$121)</f>
        <v>0.014774661515941173</v>
      </c>
      <c r="V46" s="25">
        <f>(V45/$V$121)</f>
        <v>0.014659624848366061</v>
      </c>
      <c r="W46" s="9"/>
      <c r="X46" s="25">
        <f>(X45/$V$121)</f>
        <v>0.017141389046335095</v>
      </c>
      <c r="Y46" s="9"/>
      <c r="Z46" s="25">
        <f>(Z45/$V$121)</f>
        <v>0.017529677873893534</v>
      </c>
    </row>
    <row r="47" spans="2:26" s="6" customFormat="1" ht="15" customHeight="1">
      <c r="B47" s="19" t="s">
        <v>22</v>
      </c>
      <c r="C47" s="20"/>
      <c r="D47" s="21">
        <v>5477</v>
      </c>
      <c r="E47" s="22" t="e">
        <f>((#REF!-D47)/D47)</f>
        <v>#REF!</v>
      </c>
      <c r="F47" s="21">
        <v>13713</v>
      </c>
      <c r="G47" s="22">
        <f>((H47-F47)/F47)</f>
        <v>0.14672208852913293</v>
      </c>
      <c r="H47" s="21">
        <v>15725</v>
      </c>
      <c r="I47" s="22">
        <f>((J47-H47)/H47)</f>
        <v>0.12356120826709062</v>
      </c>
      <c r="J47" s="24">
        <v>17668</v>
      </c>
      <c r="K47" s="22">
        <f>((L47-J47)/J47)</f>
        <v>0.13278243151460267</v>
      </c>
      <c r="L47" s="24">
        <v>20014</v>
      </c>
      <c r="M47" s="22">
        <f>((N47-L47)/L47)</f>
        <v>0.1872189467372839</v>
      </c>
      <c r="N47" s="24">
        <v>23761</v>
      </c>
      <c r="O47" s="22">
        <f>((P47-N47)/N47)</f>
        <v>0.18681873658516054</v>
      </c>
      <c r="P47" s="24">
        <v>28200</v>
      </c>
      <c r="Q47" s="22">
        <f>((R47-P47)/P47)</f>
        <v>0.14127659574468085</v>
      </c>
      <c r="R47" s="24">
        <v>32184</v>
      </c>
      <c r="S47" s="22">
        <f>((T47-R47)/R47)</f>
        <v>0.18621053939845886</v>
      </c>
      <c r="T47" s="24">
        <v>38177</v>
      </c>
      <c r="U47" s="22">
        <f>((V47-T47)/T47)</f>
        <v>0.08088639756921706</v>
      </c>
      <c r="V47" s="24">
        <v>41265</v>
      </c>
      <c r="W47" s="22">
        <f>((X47-V47)/V47)</f>
        <v>0.170943899188174</v>
      </c>
      <c r="X47" s="24">
        <v>48319</v>
      </c>
      <c r="Y47" s="22">
        <f>((Z47-X47)/X47)</f>
        <v>0.08857799209420725</v>
      </c>
      <c r="Z47" s="24">
        <v>52599</v>
      </c>
    </row>
    <row r="48" spans="2:26" s="6" customFormat="1" ht="15" customHeight="1">
      <c r="B48" s="17" t="s">
        <v>9</v>
      </c>
      <c r="C48" s="13"/>
      <c r="D48" s="25">
        <f>(D47/$D$121)</f>
        <v>0.010233825249539412</v>
      </c>
      <c r="E48" s="13"/>
      <c r="F48" s="25">
        <f>(F47/$F$121)</f>
        <v>0.016258745611632597</v>
      </c>
      <c r="G48" s="13"/>
      <c r="H48" s="25">
        <f>(H47/$H$121)</f>
        <v>0.017062698499676107</v>
      </c>
      <c r="I48" s="13"/>
      <c r="J48" s="25">
        <f>(J47/$J$121)</f>
        <v>0.017378525894180635</v>
      </c>
      <c r="K48" s="22"/>
      <c r="L48" s="25">
        <f>(L47/$L$121)</f>
        <v>0.017410821085414283</v>
      </c>
      <c r="M48" s="22"/>
      <c r="N48" s="25">
        <f>(N47/$N$121)</f>
        <v>0.01867537728412023</v>
      </c>
      <c r="P48" s="25">
        <f>(P47/$P$121)</f>
        <v>0.019937966058794374</v>
      </c>
      <c r="R48" s="25">
        <f>(R47/$R$121)</f>
        <v>0.020298754474883888</v>
      </c>
      <c r="T48" s="25">
        <f>(T47/$T$121)</f>
        <v>0.021975776393582662</v>
      </c>
      <c r="V48" s="25">
        <f>(V47/$V$121)</f>
        <v>0.021859124787447625</v>
      </c>
      <c r="W48" s="9"/>
      <c r="X48" s="25">
        <f>(X47/$V$121)</f>
        <v>0.025595808811454786</v>
      </c>
      <c r="Y48" s="9"/>
      <c r="Z48" s="25">
        <f>(Z47/$V$121)</f>
        <v>0.027863034162000668</v>
      </c>
    </row>
    <row r="49" spans="2:26" s="6" customFormat="1" ht="15" customHeight="1">
      <c r="B49" s="19" t="s">
        <v>23</v>
      </c>
      <c r="C49" s="20"/>
      <c r="D49" s="21">
        <v>134272</v>
      </c>
      <c r="E49" s="22" t="e">
        <f>((#REF!-D49)/D49)</f>
        <v>#REF!</v>
      </c>
      <c r="F49" s="21">
        <f>SUM(F51+F53)</f>
        <v>210788</v>
      </c>
      <c r="G49" s="22">
        <f>((H49-F49)/F49)</f>
        <v>0.07092434104408221</v>
      </c>
      <c r="H49" s="21">
        <f>SUM(H51+H53)</f>
        <v>225738</v>
      </c>
      <c r="I49" s="22">
        <f>((J49-H49)/H49)</f>
        <v>0.09511912039621154</v>
      </c>
      <c r="J49" s="21">
        <f>SUM(J51+J53)</f>
        <v>247210</v>
      </c>
      <c r="K49" s="22">
        <f>((L49-J49)/J49)</f>
        <v>0.10671493871607135</v>
      </c>
      <c r="L49" s="24">
        <v>273591</v>
      </c>
      <c r="M49" s="22">
        <f>((N49-L49)/L49)</f>
        <v>0.11367698498854129</v>
      </c>
      <c r="N49" s="24">
        <f>SUM(N51+N53)</f>
        <v>304692</v>
      </c>
      <c r="O49" s="22">
        <f>((P49-N49)/N49)</f>
        <v>0.10510285796804641</v>
      </c>
      <c r="P49" s="24">
        <v>336716</v>
      </c>
      <c r="Q49" s="22">
        <f>((R49-P49)/P49)</f>
        <v>0.10332149348412312</v>
      </c>
      <c r="R49" s="24">
        <v>371506</v>
      </c>
      <c r="S49" s="22">
        <f>((T49-R49)/R49)</f>
        <v>0.09076838597492369</v>
      </c>
      <c r="T49" s="24">
        <v>405227</v>
      </c>
      <c r="U49" s="22">
        <f>((V49-T49)/T49)</f>
        <v>0.08089293161610653</v>
      </c>
      <c r="V49" s="24">
        <f>V51+V53</f>
        <v>438007</v>
      </c>
      <c r="W49" s="22">
        <f>((X49-V49)/V49)</f>
        <v>0.12250945761140804</v>
      </c>
      <c r="X49" s="24">
        <f>X51+X53</f>
        <v>491667</v>
      </c>
      <c r="Y49" s="22">
        <f>((Z49-X49)/X49)</f>
        <v>0.09389688549363695</v>
      </c>
      <c r="Z49" s="24">
        <f>Z51+Z53</f>
        <v>537833</v>
      </c>
    </row>
    <row r="50" spans="2:26" s="6" customFormat="1" ht="15" customHeight="1">
      <c r="B50" s="17" t="s">
        <v>8</v>
      </c>
      <c r="C50" s="13"/>
      <c r="D50" s="25">
        <f>(D49/$D$121)</f>
        <v>0.2508884761559533</v>
      </c>
      <c r="E50" s="13"/>
      <c r="F50" s="25">
        <f>(F49/$F$121)</f>
        <v>0.24991967257236286</v>
      </c>
      <c r="G50" s="13"/>
      <c r="H50" s="25">
        <f>(H49/$H$121)</f>
        <v>0.24494114047185278</v>
      </c>
      <c r="I50" s="13"/>
      <c r="J50" s="25">
        <f>(J49/$J$121)</f>
        <v>0.2431596890593386</v>
      </c>
      <c r="K50" s="22"/>
      <c r="L50" s="25">
        <f>(L49/$L$121)</f>
        <v>0.23800559366341456</v>
      </c>
      <c r="M50" s="22"/>
      <c r="N50" s="25">
        <f>(N49/$N$121)</f>
        <v>0.23947805460431637</v>
      </c>
      <c r="P50" s="25">
        <f>(P49/$P$121)</f>
        <v>0.2380649709025889</v>
      </c>
      <c r="R50" s="25">
        <f>(R49/$R$121)</f>
        <v>0.23431236266300687</v>
      </c>
      <c r="T50" s="25">
        <f>(T49/$T$121)</f>
        <v>0.23326028605291985</v>
      </c>
      <c r="V50" s="25">
        <f>(V49/$V$121)</f>
        <v>0.2320234986253622</v>
      </c>
      <c r="W50" s="9"/>
      <c r="X50" s="25">
        <f>(X49/$V$121)</f>
        <v>0.2604485715950566</v>
      </c>
      <c r="Y50" s="9"/>
      <c r="Z50" s="25">
        <f>(Z49/$V$121)</f>
        <v>0.28490388129909894</v>
      </c>
    </row>
    <row r="51" spans="2:26" s="6" customFormat="1" ht="15" customHeight="1">
      <c r="B51" s="19" t="s">
        <v>24</v>
      </c>
      <c r="C51" s="20"/>
      <c r="D51" s="21">
        <v>28755</v>
      </c>
      <c r="E51" s="22" t="e">
        <f>((#REF!-D51)/D51)</f>
        <v>#REF!</v>
      </c>
      <c r="F51" s="21">
        <v>59341</v>
      </c>
      <c r="G51" s="22">
        <f>((H51-F51)/F51)</f>
        <v>0.1344938575352623</v>
      </c>
      <c r="H51" s="21">
        <v>67322</v>
      </c>
      <c r="I51" s="22">
        <f>((J51-H51)/H51)</f>
        <v>0.18855648970618816</v>
      </c>
      <c r="J51" s="24">
        <v>80016</v>
      </c>
      <c r="K51" s="22">
        <f>((L51-J51)/J51)</f>
        <v>0.21688162367526495</v>
      </c>
      <c r="L51" s="24">
        <v>97370</v>
      </c>
      <c r="M51" s="22">
        <f>((N51-L51)/L51)</f>
        <v>0.1712950600801068</v>
      </c>
      <c r="N51" s="24">
        <v>114049</v>
      </c>
      <c r="O51" s="22">
        <f>((P51-N51)/N51)</f>
        <v>0.18745451516453454</v>
      </c>
      <c r="P51" s="24">
        <v>135428</v>
      </c>
      <c r="Q51" s="22">
        <f>((R51-P51)/P51)</f>
        <v>0.15332870602829549</v>
      </c>
      <c r="R51" s="24">
        <v>156193</v>
      </c>
      <c r="S51" s="22">
        <f>((T51-R51)/R51)</f>
        <v>0.12591473369485187</v>
      </c>
      <c r="T51" s="24">
        <v>175860</v>
      </c>
      <c r="U51" s="22">
        <f>((V51-T51)/T51)</f>
        <v>0.12881837825543047</v>
      </c>
      <c r="V51" s="24">
        <v>198514</v>
      </c>
      <c r="W51" s="22">
        <f>((X51-V51)/V51)</f>
        <v>0.1621799973805374</v>
      </c>
      <c r="X51" s="24">
        <v>230709</v>
      </c>
      <c r="Y51" s="22">
        <f>((Z51-X51)/X51)</f>
        <v>0.11275242838380817</v>
      </c>
      <c r="Z51" s="24">
        <v>256722</v>
      </c>
    </row>
    <row r="52" spans="2:26" s="6" customFormat="1" ht="15" customHeight="1">
      <c r="B52" s="17" t="s">
        <v>9</v>
      </c>
      <c r="C52" s="13"/>
      <c r="D52" s="25">
        <f>(D51/$D$121)</f>
        <v>0.05372898394203137</v>
      </c>
      <c r="E52" s="13"/>
      <c r="F52" s="25">
        <f>(F51/$F$121)</f>
        <v>0.07035734145262816</v>
      </c>
      <c r="G52" s="13"/>
      <c r="H52" s="25">
        <f>(H51/$H$121)</f>
        <v>0.07304896587568807</v>
      </c>
      <c r="I52" s="13"/>
      <c r="J52" s="25">
        <f>(J51/$J$121)</f>
        <v>0.07870501063780606</v>
      </c>
      <c r="K52" s="22"/>
      <c r="L52" s="25">
        <f>(L51/$L$121)</f>
        <v>0.08470528875221289</v>
      </c>
      <c r="M52" s="22"/>
      <c r="N52" s="25">
        <f>(N51/$N$121)</f>
        <v>0.08963882428671471</v>
      </c>
      <c r="P52" s="25">
        <f>(P51/$P$121)</f>
        <v>0.09575031444717746</v>
      </c>
      <c r="R52" s="25">
        <f>(R51/$R$121)</f>
        <v>0.0985124085786583</v>
      </c>
      <c r="T52" s="25">
        <f>(T51/$T$121)</f>
        <v>0.10123006094180911</v>
      </c>
      <c r="V52" s="25">
        <f>(V51/$V$121)</f>
        <v>0.10515793767249189</v>
      </c>
      <c r="W52" s="9"/>
      <c r="X52" s="25">
        <f>(X51/$V$121)</f>
        <v>0.12221245172875933</v>
      </c>
      <c r="Y52" s="9"/>
      <c r="Z52" s="25">
        <f>(Z51/$V$121)</f>
        <v>0.1359922024399159</v>
      </c>
    </row>
    <row r="53" spans="2:26" s="6" customFormat="1" ht="15" customHeight="1">
      <c r="B53" s="19" t="s">
        <v>25</v>
      </c>
      <c r="C53" s="20"/>
      <c r="D53" s="21">
        <v>105517</v>
      </c>
      <c r="E53" s="22" t="e">
        <f>((#REF!-D53)/D53)</f>
        <v>#REF!</v>
      </c>
      <c r="F53" s="21">
        <v>151447</v>
      </c>
      <c r="G53" s="22">
        <f>((H53-F53)/F53)</f>
        <v>0.0460160980408988</v>
      </c>
      <c r="H53" s="21">
        <v>158416</v>
      </c>
      <c r="I53" s="22">
        <f>((J53-H53)/H53)</f>
        <v>0.05541106958893041</v>
      </c>
      <c r="J53" s="24">
        <v>167194</v>
      </c>
      <c r="K53" s="22">
        <f>((L53-J53)/J53)</f>
        <v>0.05399117193200713</v>
      </c>
      <c r="L53" s="24">
        <v>176221</v>
      </c>
      <c r="M53" s="22">
        <f>((N53-L53)/L53)</f>
        <v>0.0818404162954472</v>
      </c>
      <c r="N53" s="24">
        <v>190643</v>
      </c>
      <c r="O53" s="22">
        <f>((P53-N53)/N53)</f>
        <v>0.05583735044035186</v>
      </c>
      <c r="P53" s="24">
        <v>201288</v>
      </c>
      <c r="Q53" s="22">
        <f>((R53-P53)/P53)</f>
        <v>0.06967628472636223</v>
      </c>
      <c r="R53" s="24">
        <v>215313</v>
      </c>
      <c r="S53" s="22">
        <f>((T53-R53)/R53)</f>
        <v>0.06527241736448798</v>
      </c>
      <c r="T53" s="24">
        <v>229367</v>
      </c>
      <c r="U53" s="22">
        <f>((V53-T53)/T53)</f>
        <v>0.0441475887987374</v>
      </c>
      <c r="V53" s="24">
        <v>239493</v>
      </c>
      <c r="W53" s="22">
        <f>((X53-V53)/V53)</f>
        <v>0.08962683669251294</v>
      </c>
      <c r="X53" s="24">
        <v>260958</v>
      </c>
      <c r="Y53" s="22">
        <f>((Z53-X53)/X53)</f>
        <v>0.0772269867181692</v>
      </c>
      <c r="Z53" s="24">
        <v>281111</v>
      </c>
    </row>
    <row r="54" spans="2:26" s="6" customFormat="1" ht="15" customHeight="1">
      <c r="B54" s="17" t="s">
        <v>9</v>
      </c>
      <c r="C54" s="13"/>
      <c r="D54" s="25">
        <f>(D53/$D$121)</f>
        <v>0.1971594922139219</v>
      </c>
      <c r="E54" s="13"/>
      <c r="F54" s="25">
        <f>(F53/$F$121)</f>
        <v>0.1795623311197347</v>
      </c>
      <c r="G54" s="13"/>
      <c r="H54" s="25">
        <f>(H53/$H$121)</f>
        <v>0.1718921745961647</v>
      </c>
      <c r="I54" s="13"/>
      <c r="J54" s="25">
        <f>(J53/$J$121)</f>
        <v>0.16445467842153252</v>
      </c>
      <c r="K54" s="22"/>
      <c r="L54" s="25">
        <f>(L53/$L$121)</f>
        <v>0.15330030491120167</v>
      </c>
      <c r="M54" s="22"/>
      <c r="N54" s="25">
        <f>(N53/$N$121)</f>
        <v>0.14983923031760166</v>
      </c>
      <c r="P54" s="25">
        <f>(P53/$P$121)</f>
        <v>0.14231465645541141</v>
      </c>
      <c r="R54" s="25">
        <f>(R53/$R$121)</f>
        <v>0.13579995408434856</v>
      </c>
      <c r="T54" s="25">
        <f>(T53/$T$121)</f>
        <v>0.13203022511111073</v>
      </c>
      <c r="V54" s="25">
        <f>(V53/$V$121)</f>
        <v>0.12686556095287033</v>
      </c>
      <c r="W54" s="9"/>
      <c r="X54" s="25">
        <f>(X53/$V$121)</f>
        <v>0.13823611986629727</v>
      </c>
      <c r="Y54" s="9"/>
      <c r="Z54" s="25">
        <f>(Z53/$V$121)</f>
        <v>0.14891167885918305</v>
      </c>
    </row>
    <row r="55" spans="2:26" s="6" customFormat="1" ht="15" customHeight="1">
      <c r="B55" s="17" t="s">
        <v>26</v>
      </c>
      <c r="C55" s="13"/>
      <c r="D55" s="25"/>
      <c r="E55" s="13"/>
      <c r="F55" s="25"/>
      <c r="G55" s="13"/>
      <c r="H55" s="25"/>
      <c r="I55" s="13"/>
      <c r="J55" s="24">
        <v>5163</v>
      </c>
      <c r="K55" s="22">
        <f>((L55-J55)/J55)</f>
        <v>0.7836529149719156</v>
      </c>
      <c r="L55" s="24">
        <v>9209</v>
      </c>
      <c r="M55" s="22">
        <f>((N55-L55)/L55)</f>
        <v>0.4874579215984363</v>
      </c>
      <c r="N55" s="24">
        <v>13698</v>
      </c>
      <c r="O55" s="22">
        <f>((P55-N55)/N55)</f>
        <v>0.37830340195649</v>
      </c>
      <c r="P55" s="24">
        <v>18880</v>
      </c>
      <c r="Q55" s="22">
        <f>((R55-P55)/P55)</f>
        <v>0.2911016949152542</v>
      </c>
      <c r="R55" s="24">
        <v>24376</v>
      </c>
      <c r="S55" s="22">
        <f>((T55-R55)/R55)</f>
        <v>0.22686248769281261</v>
      </c>
      <c r="T55" s="24">
        <v>29906</v>
      </c>
      <c r="U55" s="22">
        <f>((V55-T55)/T55)</f>
        <v>0.0912525914532201</v>
      </c>
      <c r="V55" s="24">
        <v>32635</v>
      </c>
      <c r="W55" s="22">
        <f>((X55-V55)/V55)</f>
        <v>0.1675808181400337</v>
      </c>
      <c r="X55" s="24">
        <v>38104</v>
      </c>
      <c r="Y55" s="22">
        <f>((Z55-X55)/X55)</f>
        <v>0.1730526978794877</v>
      </c>
      <c r="Z55" s="24">
        <v>44698</v>
      </c>
    </row>
    <row r="56" spans="2:26" s="6" customFormat="1" ht="15" customHeight="1">
      <c r="B56" s="17" t="s">
        <v>8</v>
      </c>
      <c r="C56" s="13"/>
      <c r="D56" s="25"/>
      <c r="E56" s="13"/>
      <c r="F56" s="25"/>
      <c r="G56" s="13"/>
      <c r="H56" s="25"/>
      <c r="I56" s="13"/>
      <c r="J56" s="25">
        <f>(J55/$J$121)</f>
        <v>0.005078408942248959</v>
      </c>
      <c r="K56" s="22"/>
      <c r="L56" s="25">
        <f>(L55/$L$121)</f>
        <v>0.008011204725471177</v>
      </c>
      <c r="M56" s="22"/>
      <c r="N56" s="25">
        <f>(N55/$N$121)</f>
        <v>0.010766184842299522</v>
      </c>
      <c r="P56" s="25">
        <f>(P55/$P$121)</f>
        <v>0.013348538978370135</v>
      </c>
      <c r="R56" s="25">
        <f>(R55/$R$121)</f>
        <v>0.015374174716622223</v>
      </c>
      <c r="T56" s="25">
        <f>(T55/$T$121)</f>
        <v>0.017214751521242713</v>
      </c>
      <c r="V56" s="25">
        <f>(V55/$V$121)</f>
        <v>0.01728759329791235</v>
      </c>
      <c r="W56" s="9"/>
      <c r="X56" s="25">
        <f>(X55/$V$121)</f>
        <v>0.020184662326448666</v>
      </c>
      <c r="Y56" s="9"/>
      <c r="Z56" s="25">
        <f>(Z55/$V$121)</f>
        <v>0.023677672597827066</v>
      </c>
    </row>
    <row r="57" spans="2:26" s="6" customFormat="1" ht="15" customHeight="1">
      <c r="B57" s="19" t="s">
        <v>27</v>
      </c>
      <c r="C57" s="20"/>
      <c r="D57" s="21">
        <v>26554</v>
      </c>
      <c r="E57" s="22" t="e">
        <f>((#REF!-D57)/D57)</f>
        <v>#REF!</v>
      </c>
      <c r="F57" s="21">
        <v>39523</v>
      </c>
      <c r="G57" s="22">
        <f>((H57-F57)/F57)</f>
        <v>0.09227538395364725</v>
      </c>
      <c r="H57" s="21">
        <v>43170</v>
      </c>
      <c r="I57" s="22">
        <f>((J57-H57)/H57)</f>
        <v>0.11878619411628445</v>
      </c>
      <c r="J57" s="24">
        <v>48298</v>
      </c>
      <c r="K57" s="22">
        <f>((L57-J57)/J57)</f>
        <v>0.1337736552238188</v>
      </c>
      <c r="L57" s="24">
        <v>54759</v>
      </c>
      <c r="M57" s="22">
        <f>((N57-L57)/L57)</f>
        <v>0.09037783743311602</v>
      </c>
      <c r="N57" s="24">
        <v>59708</v>
      </c>
      <c r="O57" s="22">
        <f>((P57-N57)/N57)</f>
        <v>0.10162792255644135</v>
      </c>
      <c r="P57" s="24">
        <v>65776</v>
      </c>
      <c r="Q57" s="22">
        <f>((R57-P57)/P57)</f>
        <v>0.04712965215276089</v>
      </c>
      <c r="R57" s="24">
        <v>68876</v>
      </c>
      <c r="S57" s="22">
        <f>((T57-R57)/R57)</f>
        <v>0.07159242697020733</v>
      </c>
      <c r="T57" s="24">
        <v>73807</v>
      </c>
      <c r="U57" s="22">
        <f>((V57-T57)/T57)</f>
        <v>0.07264893573780265</v>
      </c>
      <c r="V57" s="24">
        <v>79169</v>
      </c>
      <c r="W57" s="22">
        <f>((X57-V57)/V57)</f>
        <v>0.07904609127309932</v>
      </c>
      <c r="X57" s="24">
        <v>85427</v>
      </c>
      <c r="Y57" s="22">
        <f>((Z57-X57)/X57)</f>
        <v>0.06570522200241141</v>
      </c>
      <c r="Z57" s="24">
        <v>91040</v>
      </c>
    </row>
    <row r="58" spans="2:26" s="6" customFormat="1" ht="15" customHeight="1">
      <c r="B58" s="17" t="s">
        <v>8</v>
      </c>
      <c r="C58" s="13"/>
      <c r="D58" s="25">
        <f>(D57/$D$121)</f>
        <v>0.049616395047703044</v>
      </c>
      <c r="E58" s="13"/>
      <c r="F58" s="25">
        <f>(F57/$F$121)</f>
        <v>0.046860235018490126</v>
      </c>
      <c r="G58" s="13"/>
      <c r="H58" s="25">
        <f>(H57/$H$121)</f>
        <v>0.04684239708941288</v>
      </c>
      <c r="I58" s="13"/>
      <c r="J58" s="25">
        <f>(J57/$J$121)</f>
        <v>0.047506681211067256</v>
      </c>
      <c r="K58" s="22"/>
      <c r="L58" s="25">
        <f>(L57/$L$121)</f>
        <v>0.047636611962436334</v>
      </c>
      <c r="M58" s="22"/>
      <c r="N58" s="25">
        <f>(N57/$N$121)</f>
        <v>0.04692855632676448</v>
      </c>
      <c r="P58" s="25">
        <f>(P57/$P$121)</f>
        <v>0.046504952322101376</v>
      </c>
      <c r="R58" s="25">
        <f>(R57/$R$121)</f>
        <v>0.04344074736552643</v>
      </c>
      <c r="T58" s="25">
        <f>(T57/$T$121)</f>
        <v>0.04248542652071026</v>
      </c>
      <c r="V58" s="25">
        <f>(V57/$V$121)</f>
        <v>0.041937842004057695</v>
      </c>
      <c r="W58" s="9"/>
      <c r="X58" s="25">
        <f>(X57/$V$121)</f>
        <v>0.04525286449090726</v>
      </c>
      <c r="Y58" s="9"/>
      <c r="Z58" s="25">
        <f>(Z57/$V$121)</f>
        <v>0.04822621399852736</v>
      </c>
    </row>
    <row r="59" spans="2:26" s="6" customFormat="1" ht="15" customHeight="1">
      <c r="B59" s="19"/>
      <c r="C59" s="20"/>
      <c r="D59" s="30"/>
      <c r="E59" s="22"/>
      <c r="F59" s="21"/>
      <c r="G59" s="22"/>
      <c r="H59" s="21"/>
      <c r="I59" s="22"/>
      <c r="J59" s="23"/>
      <c r="K59" s="22"/>
      <c r="L59" s="21"/>
      <c r="M59" s="22"/>
      <c r="N59" s="22"/>
      <c r="O59" s="22"/>
      <c r="P59" s="21"/>
      <c r="Q59" s="22"/>
      <c r="R59" s="21"/>
      <c r="V59" s="9"/>
      <c r="W59" s="9"/>
      <c r="X59" s="9"/>
      <c r="Y59" s="9"/>
      <c r="Z59" s="9"/>
    </row>
    <row r="60" spans="2:26" s="6" customFormat="1" ht="15" customHeight="1">
      <c r="B60" s="10" t="s">
        <v>57</v>
      </c>
      <c r="C60" s="13"/>
      <c r="D60" s="25"/>
      <c r="E60" s="13"/>
      <c r="F60" s="25"/>
      <c r="G60" s="13"/>
      <c r="H60" s="25"/>
      <c r="I60" s="13"/>
      <c r="J60" s="26"/>
      <c r="K60" s="13"/>
      <c r="L60" s="25"/>
      <c r="M60" s="13"/>
      <c r="N60" s="13"/>
      <c r="O60" s="13"/>
      <c r="P60" s="25"/>
      <c r="Q60" s="13"/>
      <c r="R60" s="25"/>
      <c r="V60" s="9"/>
      <c r="W60" s="9"/>
      <c r="X60" s="9"/>
      <c r="Y60" s="9"/>
      <c r="Z60" s="9"/>
    </row>
    <row r="61" spans="2:26" s="6" customFormat="1" ht="15" customHeight="1">
      <c r="B61" s="31"/>
      <c r="C61" s="20"/>
      <c r="D61" s="30"/>
      <c r="E61" s="22"/>
      <c r="F61" s="21"/>
      <c r="G61" s="22"/>
      <c r="H61" s="21"/>
      <c r="I61" s="22"/>
      <c r="J61" s="23"/>
      <c r="K61" s="22"/>
      <c r="L61" s="21"/>
      <c r="M61" s="22"/>
      <c r="N61" s="22"/>
      <c r="O61" s="22"/>
      <c r="P61" s="21"/>
      <c r="Q61" s="22"/>
      <c r="R61" s="21"/>
      <c r="V61" s="9"/>
      <c r="W61" s="9"/>
      <c r="X61" s="9"/>
      <c r="Y61" s="9"/>
      <c r="Z61" s="9"/>
    </row>
    <row r="62" spans="2:26" s="6" customFormat="1" ht="15" customHeight="1">
      <c r="B62" s="31"/>
      <c r="C62" s="13"/>
      <c r="D62" s="25"/>
      <c r="E62" s="13"/>
      <c r="F62" s="25"/>
      <c r="G62" s="13"/>
      <c r="H62" s="25"/>
      <c r="I62" s="13"/>
      <c r="J62" s="26"/>
      <c r="K62" s="13"/>
      <c r="L62" s="25"/>
      <c r="M62" s="13"/>
      <c r="N62" s="13"/>
      <c r="O62" s="13"/>
      <c r="P62" s="25"/>
      <c r="Q62" s="13"/>
      <c r="R62" s="25"/>
      <c r="V62" s="9"/>
      <c r="W62" s="9"/>
      <c r="X62" s="9"/>
      <c r="Y62" s="9"/>
      <c r="Z62" s="9"/>
    </row>
    <row r="63" spans="2:26" s="6" customFormat="1" ht="15" customHeight="1">
      <c r="B63" s="19"/>
      <c r="C63" s="20"/>
      <c r="D63" s="30"/>
      <c r="E63" s="22"/>
      <c r="F63" s="21"/>
      <c r="G63" s="22"/>
      <c r="H63" s="21"/>
      <c r="I63" s="22"/>
      <c r="J63" s="32"/>
      <c r="K63" s="22"/>
      <c r="L63" s="21"/>
      <c r="M63" s="22"/>
      <c r="N63" s="22"/>
      <c r="O63" s="22"/>
      <c r="P63" s="21"/>
      <c r="Q63" s="22"/>
      <c r="R63" s="21"/>
      <c r="V63" s="9"/>
      <c r="W63" s="9"/>
      <c r="X63" s="9"/>
      <c r="Y63" s="9"/>
      <c r="Z63" s="9"/>
    </row>
    <row r="64" spans="2:26" s="6" customFormat="1" ht="15" customHeight="1">
      <c r="B64" s="9"/>
      <c r="C64" s="9"/>
      <c r="D64" s="9"/>
      <c r="E64" s="9"/>
      <c r="F64" s="9"/>
      <c r="G64" s="9"/>
      <c r="H64" s="9"/>
      <c r="J64" s="18"/>
      <c r="P64" s="9"/>
      <c r="R64" s="9"/>
      <c r="V64" s="9"/>
      <c r="W64" s="9"/>
      <c r="X64" s="9"/>
      <c r="Y64" s="9"/>
      <c r="Z64" s="9"/>
    </row>
    <row r="65" spans="2:26" s="33" customFormat="1" ht="13.5" customHeight="1">
      <c r="B65" s="15"/>
      <c r="C65" s="15"/>
      <c r="D65" s="15"/>
      <c r="E65" s="14" t="s">
        <v>28</v>
      </c>
      <c r="F65" s="15"/>
      <c r="G65" s="14" t="s">
        <v>28</v>
      </c>
      <c r="H65" s="15"/>
      <c r="I65" s="14" t="s">
        <v>28</v>
      </c>
      <c r="J65" s="15"/>
      <c r="K65" s="14" t="s">
        <v>2</v>
      </c>
      <c r="L65" s="15"/>
      <c r="M65" s="14" t="s">
        <v>2</v>
      </c>
      <c r="N65" s="17"/>
      <c r="O65" s="14" t="s">
        <v>2</v>
      </c>
      <c r="Q65" s="14" t="s">
        <v>2</v>
      </c>
      <c r="S65" s="14" t="s">
        <v>2</v>
      </c>
      <c r="U65" s="14" t="s">
        <v>2</v>
      </c>
      <c r="V65" s="10"/>
      <c r="W65" s="16" t="s">
        <v>2</v>
      </c>
      <c r="X65" s="9"/>
      <c r="Y65" s="16" t="s">
        <v>2</v>
      </c>
      <c r="Z65" s="9"/>
    </row>
    <row r="66" spans="2:26" s="6" customFormat="1" ht="13.5" customHeight="1">
      <c r="B66" s="15"/>
      <c r="C66" s="15"/>
      <c r="D66" s="15">
        <v>1991</v>
      </c>
      <c r="E66" s="14" t="s">
        <v>4</v>
      </c>
      <c r="F66" s="15">
        <v>1996</v>
      </c>
      <c r="G66" s="14" t="s">
        <v>4</v>
      </c>
      <c r="H66" s="15">
        <v>1997</v>
      </c>
      <c r="I66" s="14" t="s">
        <v>4</v>
      </c>
      <c r="J66" s="15">
        <v>1998</v>
      </c>
      <c r="K66" s="14" t="s">
        <v>6</v>
      </c>
      <c r="L66" s="15">
        <v>1999</v>
      </c>
      <c r="M66" s="14" t="s">
        <v>6</v>
      </c>
      <c r="N66" s="9">
        <v>2000</v>
      </c>
      <c r="O66" s="14" t="s">
        <v>6</v>
      </c>
      <c r="P66" s="18">
        <v>2001</v>
      </c>
      <c r="Q66" s="14" t="s">
        <v>6</v>
      </c>
      <c r="R66" s="18">
        <v>2002</v>
      </c>
      <c r="S66" s="14" t="s">
        <v>6</v>
      </c>
      <c r="T66" s="9">
        <v>2003</v>
      </c>
      <c r="U66" s="14" t="s">
        <v>6</v>
      </c>
      <c r="V66" s="9">
        <v>2004</v>
      </c>
      <c r="W66" s="16" t="s">
        <v>6</v>
      </c>
      <c r="X66" s="9">
        <v>2005</v>
      </c>
      <c r="Y66" s="16" t="s">
        <v>6</v>
      </c>
      <c r="Z66" s="9">
        <v>2006</v>
      </c>
    </row>
    <row r="67" spans="2:26" s="6" customFormat="1" ht="13.5" customHeight="1">
      <c r="B67" s="13"/>
      <c r="C67" s="13"/>
      <c r="D67" s="15"/>
      <c r="E67" s="17"/>
      <c r="F67" s="14"/>
      <c r="G67" s="17"/>
      <c r="H67" s="15"/>
      <c r="I67" s="17"/>
      <c r="J67" s="14"/>
      <c r="K67" s="17"/>
      <c r="L67" s="14"/>
      <c r="M67" s="17"/>
      <c r="N67" s="9"/>
      <c r="P67" s="9"/>
      <c r="R67" s="9"/>
      <c r="T67" s="9"/>
      <c r="V67" s="9"/>
      <c r="W67" s="9"/>
      <c r="X67" s="9"/>
      <c r="Y67" s="9"/>
      <c r="Z67" s="9"/>
    </row>
    <row r="68" spans="2:26" s="6" customFormat="1" ht="13.5" customHeight="1">
      <c r="B68" s="19" t="s">
        <v>29</v>
      </c>
      <c r="C68" s="20"/>
      <c r="D68" s="21">
        <v>12889</v>
      </c>
      <c r="E68" s="22" t="e">
        <f>((#REF!-D68)/D68)</f>
        <v>#REF!</v>
      </c>
      <c r="F68" s="21">
        <f>SUM(F70+F72)</f>
        <v>14958</v>
      </c>
      <c r="G68" s="22">
        <f>((H68-F68)/F68)</f>
        <v>0.011365155769487899</v>
      </c>
      <c r="H68" s="21">
        <f>SUM(H70+H72)</f>
        <v>15128</v>
      </c>
      <c r="I68" s="22">
        <f>((J68-H68)/H68)</f>
        <v>0.013947646747752512</v>
      </c>
      <c r="J68" s="21">
        <f>SUM(J70+J72)</f>
        <v>15339</v>
      </c>
      <c r="K68" s="22">
        <f>((L68-J68)/J68)</f>
        <v>0.08077449638177195</v>
      </c>
      <c r="L68" s="24">
        <v>16578</v>
      </c>
      <c r="M68" s="22">
        <f>((N68-L68)/L68)</f>
        <v>0.03438291711907347</v>
      </c>
      <c r="N68" s="24">
        <f>SUM(N70+N72)</f>
        <v>17148</v>
      </c>
      <c r="O68" s="22">
        <f>((P68-N68)/N68)</f>
        <v>0.061406578026592024</v>
      </c>
      <c r="P68" s="24">
        <v>18201</v>
      </c>
      <c r="Q68" s="22">
        <f>((R68-P68)/P68)</f>
        <v>0.04768968737981429</v>
      </c>
      <c r="R68" s="24">
        <v>19069</v>
      </c>
      <c r="S68" s="22">
        <f>((T68-R68)/R68)</f>
        <v>0.0675966227909172</v>
      </c>
      <c r="T68" s="24">
        <v>20358</v>
      </c>
      <c r="U68" s="22">
        <f>((V68-T68)/T68)</f>
        <v>0.023528833873661458</v>
      </c>
      <c r="V68" s="24">
        <f>V70+V72</f>
        <v>20837</v>
      </c>
      <c r="W68" s="22">
        <f>((X68-V68)/V68)</f>
        <v>0.05936555166290733</v>
      </c>
      <c r="X68" s="24">
        <f>X70+X72</f>
        <v>22074</v>
      </c>
      <c r="Y68" s="22">
        <f>((Z68-X68)/X68)</f>
        <v>0.06827036332336686</v>
      </c>
      <c r="Z68" s="24">
        <f>Z70+Z72</f>
        <v>23581</v>
      </c>
    </row>
    <row r="69" spans="2:26" s="6" customFormat="1" ht="13.5" customHeight="1">
      <c r="B69" s="17" t="s">
        <v>8</v>
      </c>
      <c r="C69" s="13"/>
      <c r="D69" s="25">
        <f>(D68/$D$121)</f>
        <v>0.02408321592866779</v>
      </c>
      <c r="E69" s="13"/>
      <c r="F69" s="25">
        <f>(F68/$F$121)</f>
        <v>0.017734873248654588</v>
      </c>
      <c r="G69" s="13"/>
      <c r="H69" s="25">
        <f>(H68/$H$121)</f>
        <v>0.016414912744235302</v>
      </c>
      <c r="I69" s="13"/>
      <c r="J69" s="25">
        <f>(J68/$J$121)</f>
        <v>0.015087684440278285</v>
      </c>
      <c r="K69" s="22"/>
      <c r="L69" s="25">
        <f>(L68/$L$121)</f>
        <v>0.014421734383631358</v>
      </c>
      <c r="N69" s="25">
        <f>(N68/$N$121)</f>
        <v>0.013477773227898393</v>
      </c>
      <c r="P69" s="25">
        <f>(P68/$P$121)</f>
        <v>0.012868472348798454</v>
      </c>
      <c r="R69" s="25">
        <f>(R68/$R$121)</f>
        <v>0.012026999412178748</v>
      </c>
      <c r="S69" s="22"/>
      <c r="T69" s="25">
        <f>(T68/$T$121)</f>
        <v>0.011718648815269817</v>
      </c>
      <c r="V69" s="25">
        <f>(V68/$V$121)</f>
        <v>0.011037891268533773</v>
      </c>
      <c r="W69" s="9"/>
      <c r="X69" s="25">
        <f>(X68/$V$121)</f>
        <v>0.011693161772885468</v>
      </c>
      <c r="Y69" s="9"/>
      <c r="Z69" s="25">
        <f>(Z68/$V$121)</f>
        <v>0.012491458175519263</v>
      </c>
    </row>
    <row r="70" spans="2:26" s="6" customFormat="1" ht="13.5" customHeight="1">
      <c r="B70" s="19" t="s">
        <v>30</v>
      </c>
      <c r="C70" s="20"/>
      <c r="D70" s="21">
        <v>11254</v>
      </c>
      <c r="E70" s="22" t="e">
        <f>((#REF!-D70)/D70)</f>
        <v>#REF!</v>
      </c>
      <c r="F70" s="21">
        <v>13464</v>
      </c>
      <c r="G70" s="22">
        <f>((H70-F70)/F70)</f>
        <v>0.010472370766488414</v>
      </c>
      <c r="H70" s="21">
        <v>13605</v>
      </c>
      <c r="I70" s="22">
        <f>((J70-H70)/H70)</f>
        <v>0.00852627710400588</v>
      </c>
      <c r="J70" s="24">
        <v>13721</v>
      </c>
      <c r="K70" s="22">
        <f>((L70-J70)/J70)</f>
        <v>0.09547409080970774</v>
      </c>
      <c r="L70" s="24">
        <v>15031</v>
      </c>
      <c r="M70" s="22">
        <f>((N70-L70)/L70)</f>
        <v>0.030736477945579137</v>
      </c>
      <c r="N70" s="24">
        <v>15493</v>
      </c>
      <c r="O70" s="22">
        <f>((P70-N70)/N70)</f>
        <v>0.06712708965339186</v>
      </c>
      <c r="P70" s="24">
        <v>16533</v>
      </c>
      <c r="Q70" s="22">
        <f>((R70-P70)/P70)</f>
        <v>0.05074699086675134</v>
      </c>
      <c r="R70" s="24">
        <v>17372</v>
      </c>
      <c r="S70" s="22">
        <f>((T70-R70)/R70)</f>
        <v>0.06470181901911122</v>
      </c>
      <c r="T70" s="24">
        <v>18496</v>
      </c>
      <c r="U70" s="22">
        <f>((V70-T70)/T70)</f>
        <v>0.028114186851211073</v>
      </c>
      <c r="V70" s="24">
        <v>19016</v>
      </c>
      <c r="W70" s="22">
        <f>((X70-V70)/V70)</f>
        <v>0.06431426167437947</v>
      </c>
      <c r="X70" s="24">
        <v>20239</v>
      </c>
      <c r="Y70" s="22">
        <f>((Z70-X70)/X70)</f>
        <v>0.06586293789218835</v>
      </c>
      <c r="Z70" s="24">
        <v>21572</v>
      </c>
    </row>
    <row r="71" spans="2:26" s="6" customFormat="1" ht="13.5" customHeight="1">
      <c r="B71" s="17" t="s">
        <v>9</v>
      </c>
      <c r="C71" s="13"/>
      <c r="D71" s="25">
        <f>(D70/$D$121)</f>
        <v>0.02102820327886006</v>
      </c>
      <c r="E71" s="13"/>
      <c r="F71" s="25">
        <f>(F70/$F$121)</f>
        <v>0.0159635200842282</v>
      </c>
      <c r="G71" s="13"/>
      <c r="H71" s="25">
        <f>(H70/$H$121)</f>
        <v>0.014762353773487658</v>
      </c>
      <c r="I71" s="13"/>
      <c r="J71" s="25">
        <f>(J70/$J$121)</f>
        <v>0.013496193898237065</v>
      </c>
      <c r="K71" s="22"/>
      <c r="L71" s="25">
        <f>(L70/$L$121)</f>
        <v>0.013075949422147602</v>
      </c>
      <c r="N71" s="25">
        <f>(N70/$N$121)</f>
        <v>0.012176996770458935</v>
      </c>
      <c r="P71" s="25">
        <f>(P70/$P$121)</f>
        <v>0.011689162867022958</v>
      </c>
      <c r="R71" s="25">
        <f>(R70/$R$121)</f>
        <v>0.010956685394534019</v>
      </c>
      <c r="S71" s="22"/>
      <c r="T71" s="25">
        <f>(T70/$T$121)</f>
        <v>0.010646828199588886</v>
      </c>
      <c r="V71" s="25">
        <f>(V70/$V$121)</f>
        <v>0.010073261043453387</v>
      </c>
      <c r="W71" s="9"/>
      <c r="X71" s="25">
        <f>(X70/$V$121)</f>
        <v>0.01072111539011638</v>
      </c>
      <c r="Y71" s="9"/>
      <c r="Z71" s="25">
        <f>(Z70/$V$121)</f>
        <v>0.0114272395471906</v>
      </c>
    </row>
    <row r="72" spans="2:26" s="6" customFormat="1" ht="13.5" customHeight="1">
      <c r="B72" s="19" t="s">
        <v>31</v>
      </c>
      <c r="C72" s="20"/>
      <c r="D72" s="21">
        <v>1635</v>
      </c>
      <c r="E72" s="22" t="e">
        <f>((#REF!-D72)/D72)</f>
        <v>#REF!</v>
      </c>
      <c r="F72" s="21">
        <v>1494</v>
      </c>
      <c r="G72" s="22">
        <f>((H72-F72)/F72)</f>
        <v>0.019410977242302542</v>
      </c>
      <c r="H72" s="21">
        <v>1523</v>
      </c>
      <c r="I72" s="22">
        <f>((J72-H72)/H72)</f>
        <v>0.0623768877216021</v>
      </c>
      <c r="J72" s="24">
        <v>1618</v>
      </c>
      <c r="K72" s="22">
        <f>((L72-J72)/J72)</f>
        <v>-0.04388133498145859</v>
      </c>
      <c r="L72" s="24">
        <v>1547</v>
      </c>
      <c r="M72" s="22">
        <f>((N72-L72)/L72)</f>
        <v>0.0698125404007757</v>
      </c>
      <c r="N72" s="24">
        <v>1655</v>
      </c>
      <c r="O72" s="22">
        <f>((P72-N72)/N72)</f>
        <v>0.00785498489425982</v>
      </c>
      <c r="P72" s="24">
        <v>1668</v>
      </c>
      <c r="Q72" s="22">
        <f>((R72-P72)/P72)</f>
        <v>0.01738609112709832</v>
      </c>
      <c r="R72" s="24">
        <v>1697</v>
      </c>
      <c r="S72" s="22">
        <f>((T72-R72)/R72)</f>
        <v>0.09723040659988215</v>
      </c>
      <c r="T72" s="24">
        <v>1862</v>
      </c>
      <c r="U72" s="22">
        <f>((V72-T72)/T72)</f>
        <v>-0.02201933404940924</v>
      </c>
      <c r="V72" s="24">
        <v>1821</v>
      </c>
      <c r="W72" s="22">
        <f>((X72-V72)/V72)</f>
        <v>0.007688083470620538</v>
      </c>
      <c r="X72" s="24">
        <v>1835</v>
      </c>
      <c r="Y72" s="22">
        <f>((Z72-X72)/X72)</f>
        <v>0.09482288828337875</v>
      </c>
      <c r="Z72" s="24">
        <v>2009</v>
      </c>
    </row>
    <row r="73" spans="2:26" s="6" customFormat="1" ht="13.5" customHeight="1">
      <c r="B73" s="17" t="s">
        <v>9</v>
      </c>
      <c r="C73" s="13"/>
      <c r="D73" s="25">
        <f>(D72/$D$121)</f>
        <v>0.0030550126498077304</v>
      </c>
      <c r="E73" s="13"/>
      <c r="F73" s="25">
        <f>(F72/$F$121)</f>
        <v>0.001771353164426391</v>
      </c>
      <c r="G73" s="13"/>
      <c r="H73" s="25">
        <f>(H72/$H$121)</f>
        <v>0.0016525589707476445</v>
      </c>
      <c r="I73" s="13"/>
      <c r="J73" s="25">
        <f>(J72/$J$121)</f>
        <v>0.0015914905420412195</v>
      </c>
      <c r="K73" s="22"/>
      <c r="L73" s="25">
        <f>(L72/$L$121)</f>
        <v>0.0013457849614837562</v>
      </c>
      <c r="N73" s="25">
        <f>(N72/$N$121)</f>
        <v>0.001300776457439459</v>
      </c>
      <c r="P73" s="25">
        <f>(P72/$P$121)</f>
        <v>0.001179309481775497</v>
      </c>
      <c r="R73" s="25">
        <f>(R72/$R$121)</f>
        <v>0.001070314017644729</v>
      </c>
      <c r="S73" s="22"/>
      <c r="T73" s="25">
        <f>(T72/$T$121)</f>
        <v>0.0010718206156809314</v>
      </c>
      <c r="V73" s="25">
        <f>(V72/$V$121)</f>
        <v>0.0009646302250803858</v>
      </c>
      <c r="W73" s="9"/>
      <c r="X73" s="25">
        <f>(X72/$V$121)</f>
        <v>0.0009720463827690873</v>
      </c>
      <c r="Y73" s="9"/>
      <c r="Z73" s="25">
        <f>(Z72/$V$121)</f>
        <v>0.001064218628328663</v>
      </c>
    </row>
    <row r="74" spans="2:26" s="6" customFormat="1" ht="13.5" customHeight="1">
      <c r="B74" s="27" t="s">
        <v>32</v>
      </c>
      <c r="C74" s="20"/>
      <c r="D74" s="21">
        <v>2396</v>
      </c>
      <c r="E74" s="22" t="e">
        <f>((#REF!-D74)/D74)</f>
        <v>#REF!</v>
      </c>
      <c r="F74" s="21">
        <v>3258</v>
      </c>
      <c r="G74" s="22">
        <f>((H74-F74)/F74)</f>
        <v>0.011970534069981584</v>
      </c>
      <c r="H74" s="21">
        <v>3297</v>
      </c>
      <c r="I74" s="22">
        <f>((J74-H74)/H74)</f>
        <v>0.059447983014861996</v>
      </c>
      <c r="J74" s="24">
        <v>3493</v>
      </c>
      <c r="K74" s="22">
        <f>((L74-J74)/J74)</f>
        <v>0.026052104208416832</v>
      </c>
      <c r="L74" s="24">
        <v>3584</v>
      </c>
      <c r="M74" s="22">
        <f>((N74-L74)/L74)</f>
        <v>0.05580357142857143</v>
      </c>
      <c r="N74" s="24">
        <v>3784</v>
      </c>
      <c r="O74" s="22">
        <f>((P74-N74)/N74)</f>
        <v>0.08773784355179703</v>
      </c>
      <c r="P74" s="24">
        <v>4116</v>
      </c>
      <c r="Q74" s="22">
        <f>((R74-P74)/P74)</f>
        <v>0.01336248785228377</v>
      </c>
      <c r="R74" s="24">
        <v>4171</v>
      </c>
      <c r="S74" s="22">
        <f>((T74-R74)/R74)</f>
        <v>-0.047470630544234</v>
      </c>
      <c r="T74" s="24">
        <v>3973</v>
      </c>
      <c r="U74" s="22">
        <f>((V74-T74)/T74)</f>
        <v>0.13264535615403977</v>
      </c>
      <c r="V74" s="24">
        <v>4500</v>
      </c>
      <c r="W74" s="22">
        <f>((X74-V74)/V74)</f>
        <v>0.02688888888888889</v>
      </c>
      <c r="X74" s="24">
        <v>4621</v>
      </c>
      <c r="Y74" s="22">
        <f>((Z74-X74)/X74)</f>
        <v>0.11209694871239992</v>
      </c>
      <c r="Z74" s="24">
        <v>5139</v>
      </c>
    </row>
    <row r="75" spans="2:26" s="6" customFormat="1" ht="13.5" customHeight="1">
      <c r="B75" s="17" t="s">
        <v>9</v>
      </c>
      <c r="C75" s="13"/>
      <c r="D75" s="25">
        <f>(D74/$D$121)</f>
        <v>0.00447694820118613</v>
      </c>
      <c r="E75" s="13"/>
      <c r="F75" s="25">
        <f>(F74/$F$121)</f>
        <v>0.003862830394712973</v>
      </c>
      <c r="G75" s="13"/>
      <c r="H75" s="25">
        <f>(H74/$H$121)</f>
        <v>0.003577470076529865</v>
      </c>
      <c r="I75" s="13"/>
      <c r="J75" s="25">
        <f>(J74/$J$121)</f>
        <v>0.0034357703728986277</v>
      </c>
      <c r="K75" s="22"/>
      <c r="L75" s="25">
        <f>(L74/$L$121)</f>
        <v>0.0031178366528492453</v>
      </c>
      <c r="N75" s="25">
        <f>(N74/$N$121)</f>
        <v>0.002974101580030763</v>
      </c>
      <c r="P75" s="25">
        <f>(P74/$P$121)</f>
        <v>0.0029100946204963707</v>
      </c>
      <c r="R75" s="25">
        <f>(R74/$R$121)</f>
        <v>0.002630689315024257</v>
      </c>
      <c r="S75" s="22"/>
      <c r="T75" s="25">
        <f>(T74/$T$121)</f>
        <v>0.0022869727744899786</v>
      </c>
      <c r="V75" s="25">
        <f>(V74/$V$121)</f>
        <v>0.002383764971368334</v>
      </c>
      <c r="W75" s="9"/>
      <c r="X75" s="25">
        <f>(X74/$V$121)</f>
        <v>0.0024478617628206824</v>
      </c>
      <c r="Y75" s="9"/>
      <c r="Z75" s="25">
        <f>(Z74/$V$121)</f>
        <v>0.0027222595973026373</v>
      </c>
    </row>
    <row r="76" spans="2:26" s="6" customFormat="1" ht="13.5" customHeight="1">
      <c r="B76" s="19" t="s">
        <v>33</v>
      </c>
      <c r="C76" s="20"/>
      <c r="D76" s="21">
        <v>25413</v>
      </c>
      <c r="E76" s="22" t="e">
        <f>((#REF!-D76)/D76)</f>
        <v>#REF!</v>
      </c>
      <c r="F76" s="21">
        <f>SUM(F78+F80)</f>
        <v>45599</v>
      </c>
      <c r="G76" s="22">
        <f>((H76-F76)/F76)</f>
        <v>0.13798548213776618</v>
      </c>
      <c r="H76" s="21">
        <f>SUM(H78+H80)</f>
        <v>51891</v>
      </c>
      <c r="I76" s="22">
        <f>((J76-H76)/H76)</f>
        <v>0.09400474070648089</v>
      </c>
      <c r="J76" s="21">
        <f>SUM(J78+J80)</f>
        <v>56769</v>
      </c>
      <c r="K76" s="22">
        <f>((L76-J76)/J76)</f>
        <v>0.135795944969966</v>
      </c>
      <c r="L76" s="24">
        <v>64478</v>
      </c>
      <c r="M76" s="22">
        <f>((N76-L76)/L76)</f>
        <v>0.15723192406712366</v>
      </c>
      <c r="N76" s="24">
        <f>SUM(N78+N80)</f>
        <v>74616</v>
      </c>
      <c r="O76" s="22">
        <f>((P76-N76)/N76)</f>
        <v>0.1613460919909939</v>
      </c>
      <c r="P76" s="24">
        <v>86655</v>
      </c>
      <c r="Q76" s="22">
        <f>((R76-P76)/P76)</f>
        <v>0.17013444117477353</v>
      </c>
      <c r="R76" s="24">
        <v>101398</v>
      </c>
      <c r="S76" s="22">
        <f>((T76-R76)/R76)</f>
        <v>0.15028896033452335</v>
      </c>
      <c r="T76" s="24">
        <v>116637</v>
      </c>
      <c r="U76" s="22">
        <f>((V76-T76)/T76)</f>
        <v>0.07919442372489004</v>
      </c>
      <c r="V76" s="24">
        <f>V78+V80</f>
        <v>125874</v>
      </c>
      <c r="W76" s="22">
        <f>((X76-V76)/V76)</f>
        <v>0.14217391995169773</v>
      </c>
      <c r="X76" s="24">
        <f>X78+X80</f>
        <v>143770</v>
      </c>
      <c r="Y76" s="22">
        <f>((Z76-X76)/X76)</f>
        <v>0.08946233567503652</v>
      </c>
      <c r="Z76" s="24">
        <f>Z78+Z80</f>
        <v>156632</v>
      </c>
    </row>
    <row r="77" spans="2:26" s="6" customFormat="1" ht="13.5" customHeight="1">
      <c r="B77" s="17" t="s">
        <v>8</v>
      </c>
      <c r="C77" s="13"/>
      <c r="D77" s="25">
        <f>(D76/$D$121)</f>
        <v>0.04748442597526841</v>
      </c>
      <c r="E77" s="13"/>
      <c r="F77" s="25">
        <f>(F76/$F$121)</f>
        <v>0.0540642121450328</v>
      </c>
      <c r="G77" s="13"/>
      <c r="H77" s="25">
        <f>(H76/$H$121)</f>
        <v>0.05630527744653055</v>
      </c>
      <c r="I77" s="22"/>
      <c r="J77" s="25">
        <f>(J76/$J$121)</f>
        <v>0.055838891582903574</v>
      </c>
      <c r="K77" s="22"/>
      <c r="L77" s="25">
        <f>(L76/$L$121)</f>
        <v>0.05609148205982523</v>
      </c>
      <c r="N77" s="25">
        <f>(N76/$N$121)</f>
        <v>0.0586457620231436</v>
      </c>
      <c r="P77" s="25">
        <f>(P76/$P$121)</f>
        <v>0.06126682442641229</v>
      </c>
      <c r="R77" s="25">
        <f>(R76/$R$121)</f>
        <v>0.06395268165064244</v>
      </c>
      <c r="S77" s="22"/>
      <c r="T77" s="25">
        <f>(T76/$T$121)</f>
        <v>0.06713960319612072</v>
      </c>
      <c r="V77" s="25">
        <f>(V76/$V$121)</f>
        <v>0.06667867377911504</v>
      </c>
      <c r="W77" s="9"/>
      <c r="X77" s="25">
        <f>(X76/$V$121)</f>
        <v>0.0761586422074723</v>
      </c>
      <c r="Y77" s="9"/>
      <c r="Z77" s="25">
        <f>(Z76/$V$121)</f>
        <v>0.0829719722211922</v>
      </c>
    </row>
    <row r="78" spans="2:26" s="6" customFormat="1" ht="13.5" customHeight="1">
      <c r="B78" s="19" t="s">
        <v>34</v>
      </c>
      <c r="C78" s="20"/>
      <c r="D78" s="21">
        <v>20483</v>
      </c>
      <c r="E78" s="22" t="e">
        <f>((#REF!-D78)/D78)</f>
        <v>#REF!</v>
      </c>
      <c r="F78" s="21">
        <v>39730</v>
      </c>
      <c r="G78" s="22">
        <f>((H78-F78)/F78)</f>
        <v>0.14090108230556256</v>
      </c>
      <c r="H78" s="21">
        <v>45328</v>
      </c>
      <c r="I78" s="22">
        <f>((J78-H78)/H78)</f>
        <v>0.10161489587010236</v>
      </c>
      <c r="J78" s="24">
        <v>49934</v>
      </c>
      <c r="K78" s="22">
        <f>((L78-J78)/J78)</f>
        <v>0.14180718548483998</v>
      </c>
      <c r="L78" s="24">
        <v>57015</v>
      </c>
      <c r="M78" s="22">
        <f>((N78-L78)/L78)</f>
        <v>0.16407962816802596</v>
      </c>
      <c r="N78" s="24">
        <v>66370</v>
      </c>
      <c r="O78" s="22">
        <f>((P78-N78)/N78)</f>
        <v>0.16719903570890463</v>
      </c>
      <c r="P78" s="24">
        <v>77467</v>
      </c>
      <c r="Q78" s="22">
        <f>((R78-P78)/P78)</f>
        <v>0.173880491047801</v>
      </c>
      <c r="R78" s="24">
        <v>90937</v>
      </c>
      <c r="S78" s="22">
        <f>((T78-R78)/R78)</f>
        <v>0.1506427526749288</v>
      </c>
      <c r="T78" s="24">
        <v>104636</v>
      </c>
      <c r="U78" s="22">
        <f>((V78-T78)/T78)</f>
        <v>0.07892121258457892</v>
      </c>
      <c r="V78" s="24">
        <v>112894</v>
      </c>
      <c r="W78" s="22">
        <f>((X78-V78)/V78)</f>
        <v>0.14552589154428047</v>
      </c>
      <c r="X78" s="24">
        <v>129323</v>
      </c>
      <c r="Y78" s="22">
        <f>((Z78-X78)/X78)</f>
        <v>0.11264044292198604</v>
      </c>
      <c r="Z78" s="24">
        <v>143890</v>
      </c>
    </row>
    <row r="79" spans="2:26" s="6" customFormat="1" ht="13.5" customHeight="1">
      <c r="B79" s="17" t="s">
        <v>9</v>
      </c>
      <c r="C79" s="13"/>
      <c r="D79" s="25">
        <f>(D78/$D$121)</f>
        <v>0.038272675294196784</v>
      </c>
      <c r="E79" s="13"/>
      <c r="F79" s="25">
        <f>(F78/$F$121)</f>
        <v>0.04710566346898294</v>
      </c>
      <c r="G79" s="13"/>
      <c r="H79" s="25">
        <f>(H78/$H$121)</f>
        <v>0.04918397440974999</v>
      </c>
      <c r="I79" s="13"/>
      <c r="J79" s="25">
        <f>(J78/$J$121)</f>
        <v>0.04911587683948471</v>
      </c>
      <c r="K79" s="22"/>
      <c r="L79" s="25">
        <f>(L78/$L$121)</f>
        <v>0.0495991787840959</v>
      </c>
      <c r="N79" s="25">
        <f>(N78/$N$121)</f>
        <v>0.0521646727977383</v>
      </c>
      <c r="P79" s="25">
        <f>(P78/$P$121)</f>
        <v>0.05477072399562496</v>
      </c>
      <c r="R79" s="25">
        <f>(R78/$R$121)</f>
        <v>0.057354829594907904</v>
      </c>
      <c r="S79" s="22"/>
      <c r="T79" s="25">
        <f>(T78/$T$121)</f>
        <v>0.06023148332029534</v>
      </c>
      <c r="V79" s="25">
        <f>(V78/$V$121)</f>
        <v>0.05980283615059038</v>
      </c>
      <c r="W79" s="9"/>
      <c r="X79" s="25">
        <f>(X78/$V$121)</f>
        <v>0.06850569719828158</v>
      </c>
      <c r="Y79" s="9"/>
      <c r="Z79" s="25">
        <f>(Z78/$V$121)</f>
        <v>0.07622220927337546</v>
      </c>
    </row>
    <row r="80" spans="2:26" s="6" customFormat="1" ht="13.5" customHeight="1">
      <c r="B80" s="19" t="s">
        <v>35</v>
      </c>
      <c r="C80" s="20"/>
      <c r="D80" s="21">
        <v>4930</v>
      </c>
      <c r="E80" s="22" t="e">
        <f>((#REF!-D80)/D80)</f>
        <v>#REF!</v>
      </c>
      <c r="F80" s="21">
        <v>5869</v>
      </c>
      <c r="G80" s="22">
        <f>((H80-F80)/F80)</f>
        <v>0.11824842392230363</v>
      </c>
      <c r="H80" s="21">
        <v>6563</v>
      </c>
      <c r="I80" s="22">
        <f>((J80-H80)/H80)</f>
        <v>0.04144446137437147</v>
      </c>
      <c r="J80" s="24">
        <v>6835</v>
      </c>
      <c r="K80" s="22">
        <f>((L80-J80)/J80)</f>
        <v>0.09188002926115582</v>
      </c>
      <c r="L80" s="24">
        <v>7463</v>
      </c>
      <c r="M80" s="22">
        <f>((N80-L80)/L80)</f>
        <v>0.10491759346107464</v>
      </c>
      <c r="N80" s="24">
        <v>8246</v>
      </c>
      <c r="O80" s="22">
        <f>((P80-N80)/N80)</f>
        <v>0.11423720591802086</v>
      </c>
      <c r="P80" s="24">
        <v>9188</v>
      </c>
      <c r="Q80" s="22">
        <f>((R80-P80)/P80)</f>
        <v>0.13855028297779712</v>
      </c>
      <c r="R80" s="24">
        <v>10461</v>
      </c>
      <c r="S80" s="22">
        <f>((T80-R80)/R80)</f>
        <v>0.14721345951629863</v>
      </c>
      <c r="T80" s="24">
        <v>12001</v>
      </c>
      <c r="U80" s="22">
        <f>((V80-T80)/T80)</f>
        <v>0.08157653528872594</v>
      </c>
      <c r="V80" s="24">
        <v>12980</v>
      </c>
      <c r="W80" s="22">
        <f>((X80-V80)/V80)</f>
        <v>0.11302003081664098</v>
      </c>
      <c r="X80" s="24">
        <v>14447</v>
      </c>
      <c r="Y80" s="22">
        <f>((Z80-X80)/X80)</f>
        <v>-0.11801758150481069</v>
      </c>
      <c r="Z80" s="24">
        <v>12742</v>
      </c>
    </row>
    <row r="81" spans="2:26" s="6" customFormat="1" ht="13.5" customHeight="1">
      <c r="B81" s="17" t="s">
        <v>9</v>
      </c>
      <c r="C81" s="13"/>
      <c r="D81" s="25">
        <f>(D80/$D$121)</f>
        <v>0.009211750681071627</v>
      </c>
      <c r="E81" s="13"/>
      <c r="F81" s="25">
        <f>(F80/$F$121)</f>
        <v>0.006958548676049859</v>
      </c>
      <c r="G81" s="13"/>
      <c r="H81" s="25">
        <f>(H80/$H$121)</f>
        <v>0.007121303036780559</v>
      </c>
      <c r="I81" s="13"/>
      <c r="J81" s="25">
        <f>(J80/$J$121)</f>
        <v>0.006723014743418872</v>
      </c>
      <c r="K81" s="22"/>
      <c r="L81" s="25">
        <f>(L80/$L$121)</f>
        <v>0.00649230327572933</v>
      </c>
      <c r="N81" s="25">
        <f>(N80/$N$121)</f>
        <v>0.006481089225405304</v>
      </c>
      <c r="P81" s="25">
        <f>(P80/$P$121)</f>
        <v>0.006496100430787331</v>
      </c>
      <c r="R81" s="25">
        <f>(R80/$R$121)</f>
        <v>0.006597852055734537</v>
      </c>
      <c r="S81" s="22"/>
      <c r="T81" s="25">
        <f>(T80/$T$121)</f>
        <v>0.00690811987582538</v>
      </c>
      <c r="V81" s="25">
        <f>(V80/$V$121)</f>
        <v>0.006875837628524661</v>
      </c>
      <c r="W81" s="9"/>
      <c r="X81" s="25">
        <f>(X80/$V$121)</f>
        <v>0.007652945009190738</v>
      </c>
      <c r="Y81" s="9"/>
      <c r="Z81" s="25">
        <f>(Z80/$V$121)</f>
        <v>0.006749762947816736</v>
      </c>
    </row>
    <row r="82" spans="2:26" s="6" customFormat="1" ht="13.5" customHeight="1">
      <c r="B82" s="17" t="s">
        <v>54</v>
      </c>
      <c r="C82" s="13"/>
      <c r="D82" s="25"/>
      <c r="E82" s="13"/>
      <c r="F82" s="25"/>
      <c r="G82" s="13"/>
      <c r="H82" s="25"/>
      <c r="I82" s="13"/>
      <c r="J82" s="25"/>
      <c r="K82" s="22"/>
      <c r="L82" s="25"/>
      <c r="N82" s="25"/>
      <c r="P82" s="34">
        <v>3272</v>
      </c>
      <c r="Q82" s="22">
        <f>((R82-P82)/P82)</f>
        <v>0.6155256723716381</v>
      </c>
      <c r="R82" s="24">
        <v>5286</v>
      </c>
      <c r="S82" s="22">
        <f>((T82-R82)/R82)</f>
        <v>0.38649262202043133</v>
      </c>
      <c r="T82" s="24">
        <v>7329</v>
      </c>
      <c r="U82" s="22">
        <f>((V82-T82)/T82)</f>
        <v>0.42870787283394735</v>
      </c>
      <c r="V82" s="24">
        <v>10471</v>
      </c>
      <c r="W82" s="22">
        <f>((X82-V82)/V82)</f>
        <v>0.3503008308662019</v>
      </c>
      <c r="X82" s="24">
        <v>14139</v>
      </c>
      <c r="Y82" s="22">
        <f>((Z82-X82)/X82)</f>
        <v>0.48546573307871843</v>
      </c>
      <c r="Z82" s="24">
        <v>21003</v>
      </c>
    </row>
    <row r="83" spans="2:26" s="6" customFormat="1" ht="13.5" customHeight="1">
      <c r="B83" s="17" t="s">
        <v>9</v>
      </c>
      <c r="C83" s="13"/>
      <c r="D83" s="25"/>
      <c r="E83" s="13"/>
      <c r="F83" s="25"/>
      <c r="G83" s="13"/>
      <c r="H83" s="25"/>
      <c r="I83" s="13"/>
      <c r="J83" s="25"/>
      <c r="K83" s="22"/>
      <c r="L83" s="25"/>
      <c r="N83" s="25"/>
      <c r="P83" s="25">
        <f>(P82/$P$121)</f>
        <v>0.002313369678878553</v>
      </c>
      <c r="R83" s="25">
        <f>(R82/$R$121)</f>
        <v>0.0033339304049911827</v>
      </c>
      <c r="S83" s="22"/>
      <c r="T83" s="25">
        <f>(T82/$T$121)</f>
        <v>0.004218782648939606</v>
      </c>
      <c r="V83" s="25">
        <f>(V82/$V$121)</f>
        <v>0.005546756225599517</v>
      </c>
      <c r="W83" s="9"/>
      <c r="X83" s="9"/>
      <c r="Y83" s="9"/>
      <c r="Z83" s="9"/>
    </row>
    <row r="84" spans="2:26" s="6" customFormat="1" ht="13.5" customHeight="1">
      <c r="B84" s="28" t="s">
        <v>53</v>
      </c>
      <c r="C84" s="13"/>
      <c r="D84" s="25"/>
      <c r="E84" s="13"/>
      <c r="F84" s="25"/>
      <c r="G84" s="13"/>
      <c r="H84" s="34">
        <v>2510</v>
      </c>
      <c r="I84" s="22">
        <f>((J84-H84)/H84)</f>
        <v>0.49482071713147413</v>
      </c>
      <c r="J84" s="24">
        <v>3752</v>
      </c>
      <c r="K84" s="22">
        <f>((L84-J84)/J84)</f>
        <v>0.23480810234541577</v>
      </c>
      <c r="L84" s="24">
        <v>4633</v>
      </c>
      <c r="M84" s="22">
        <f>((N84-L84)/L84)</f>
        <v>0.26138571120224474</v>
      </c>
      <c r="N84" s="24">
        <v>5844</v>
      </c>
      <c r="O84" s="22">
        <f>((P84-N84)/N84)</f>
        <v>0.30646817248459957</v>
      </c>
      <c r="P84" s="24">
        <v>7635</v>
      </c>
      <c r="Q84" s="22">
        <f>((R84-P84)/P84)</f>
        <v>-0.06954813359528488</v>
      </c>
      <c r="R84" s="24">
        <v>7104</v>
      </c>
      <c r="S84" s="22"/>
      <c r="T84" s="24"/>
      <c r="V84" s="9"/>
      <c r="W84" s="9"/>
      <c r="X84" s="9"/>
      <c r="Y84" s="9"/>
      <c r="Z84" s="9"/>
    </row>
    <row r="85" spans="2:26" s="6" customFormat="1" ht="13.5" customHeight="1">
      <c r="B85" s="28" t="s">
        <v>8</v>
      </c>
      <c r="C85" s="13"/>
      <c r="D85" s="25"/>
      <c r="E85" s="13"/>
      <c r="F85" s="25"/>
      <c r="G85" s="13"/>
      <c r="H85" s="25">
        <f>(H84/$H$121)</f>
        <v>0.002723521350345757</v>
      </c>
      <c r="I85" s="13"/>
      <c r="J85" s="25">
        <f>(J84/$J$121)</f>
        <v>0.0036905268935343975</v>
      </c>
      <c r="K85" s="22"/>
      <c r="L85" s="25">
        <f>(L84/$L$121)</f>
        <v>0.004030395427636873</v>
      </c>
      <c r="N85" s="25">
        <f>(N84/$N$121)</f>
        <v>0.0045931949349100895</v>
      </c>
      <c r="P85" s="25">
        <f>(P84/$P$121)</f>
        <v>0.005398098257407626</v>
      </c>
      <c r="R85" s="25">
        <f>(R84/$R$121)</f>
        <v>0.004480560271861022</v>
      </c>
      <c r="S85" s="22"/>
      <c r="T85" s="25"/>
      <c r="V85" s="9"/>
      <c r="W85" s="9"/>
      <c r="X85" s="9"/>
      <c r="Y85" s="9"/>
      <c r="Z85" s="9"/>
    </row>
    <row r="86" spans="2:26" s="6" customFormat="1" ht="13.5" customHeight="1">
      <c r="B86" s="17" t="s">
        <v>62</v>
      </c>
      <c r="C86" s="13"/>
      <c r="D86" s="25"/>
      <c r="E86" s="13"/>
      <c r="F86" s="25"/>
      <c r="G86" s="13"/>
      <c r="H86" s="25"/>
      <c r="I86" s="13"/>
      <c r="J86" s="25"/>
      <c r="K86" s="22"/>
      <c r="L86" s="25"/>
      <c r="N86" s="25"/>
      <c r="P86" s="25"/>
      <c r="R86" s="25"/>
      <c r="S86" s="22"/>
      <c r="T86" s="25"/>
      <c r="V86" s="9"/>
      <c r="W86" s="9"/>
      <c r="X86" s="9"/>
      <c r="Y86" s="9"/>
      <c r="Z86" s="24">
        <v>1597</v>
      </c>
    </row>
    <row r="87" spans="2:26" s="6" customFormat="1" ht="13.5" customHeight="1">
      <c r="B87" s="17" t="s">
        <v>9</v>
      </c>
      <c r="C87" s="13"/>
      <c r="D87" s="25"/>
      <c r="E87" s="13"/>
      <c r="F87" s="25"/>
      <c r="G87" s="13"/>
      <c r="H87" s="25"/>
      <c r="I87" s="13"/>
      <c r="J87" s="25"/>
      <c r="K87" s="22"/>
      <c r="L87" s="25"/>
      <c r="N87" s="25"/>
      <c r="P87" s="25"/>
      <c r="R87" s="25"/>
      <c r="S87" s="22"/>
      <c r="T87" s="25"/>
      <c r="V87" s="9"/>
      <c r="W87" s="9"/>
      <c r="X87" s="9"/>
      <c r="Y87" s="9"/>
      <c r="Z87" s="25">
        <f>(Z86/$V$121)</f>
        <v>0.0008459717020611621</v>
      </c>
    </row>
    <row r="88" spans="2:26" s="6" customFormat="1" ht="13.5" customHeight="1">
      <c r="B88" s="19" t="s">
        <v>36</v>
      </c>
      <c r="C88" s="20"/>
      <c r="D88" s="21">
        <v>3066</v>
      </c>
      <c r="E88" s="22" t="e">
        <f>((#REF!-D88)/D88)</f>
        <v>#REF!</v>
      </c>
      <c r="F88" s="21">
        <f>SUM(F90+F92)</f>
        <v>4415</v>
      </c>
      <c r="G88" s="22">
        <f>((H88-F88)/F88)</f>
        <v>0.06455266138165346</v>
      </c>
      <c r="H88" s="21">
        <f>SUM(H90+H92)</f>
        <v>4700</v>
      </c>
      <c r="I88" s="22">
        <f>((J88-H88)/H88)</f>
        <v>0.14170212765957446</v>
      </c>
      <c r="J88" s="21">
        <f>SUM(J90+J92)</f>
        <v>5366</v>
      </c>
      <c r="K88" s="22">
        <f>((L88-J88)/J88)</f>
        <v>0.045657845695117404</v>
      </c>
      <c r="L88" s="24">
        <v>5611</v>
      </c>
      <c r="M88" s="22">
        <f>((N88-L88)/L88)</f>
        <v>0.030475851006950633</v>
      </c>
      <c r="N88" s="24">
        <f>SUM(N90+N92)</f>
        <v>5782</v>
      </c>
      <c r="O88" s="22">
        <f>((P88-N88)/N88)</f>
        <v>0.06987201660325147</v>
      </c>
      <c r="P88" s="24">
        <v>6186</v>
      </c>
      <c r="Q88" s="22">
        <f>((R88-P88)/P88)</f>
        <v>0.06644034917555772</v>
      </c>
      <c r="R88" s="24">
        <v>6597</v>
      </c>
      <c r="S88" s="22">
        <f>((T88-R88)/R88)</f>
        <v>0.007276034561164165</v>
      </c>
      <c r="T88" s="24">
        <v>6645</v>
      </c>
      <c r="U88" s="22">
        <f>((V88-T88)/T88)</f>
        <v>0.08246802106847254</v>
      </c>
      <c r="V88" s="24">
        <f>V90+V92</f>
        <v>7193</v>
      </c>
      <c r="W88" s="22">
        <f>((X88-V88)/V88)</f>
        <v>0.09717781176143472</v>
      </c>
      <c r="X88" s="24">
        <f>X90+X92</f>
        <v>7892</v>
      </c>
      <c r="Y88" s="22">
        <f>((Z88-X88)/X88)</f>
        <v>0.036112519006588954</v>
      </c>
      <c r="Z88" s="24">
        <f>Z90+Z92</f>
        <v>8177</v>
      </c>
    </row>
    <row r="89" spans="2:26" s="6" customFormat="1" ht="13.5" customHeight="1">
      <c r="B89" s="17" t="s">
        <v>8</v>
      </c>
      <c r="C89" s="13"/>
      <c r="D89" s="25">
        <f>(D88/$D$121)</f>
        <v>0.005728849409364221</v>
      </c>
      <c r="E89" s="13"/>
      <c r="F89" s="25">
        <f>(F88/$F$121)</f>
        <v>0.005234621299158311</v>
      </c>
      <c r="G89" s="13"/>
      <c r="H89" s="25">
        <f>(H88/$H$121)</f>
        <v>0.005099820855229107</v>
      </c>
      <c r="I89" s="13"/>
      <c r="J89" s="25">
        <f>(J88/$J$121)</f>
        <v>0.005278082971936455</v>
      </c>
      <c r="K89" s="22"/>
      <c r="L89" s="25">
        <f>(L88/$L$121)</f>
        <v>0.00488118902319674</v>
      </c>
      <c r="N89" s="25">
        <f>(N88/$N$121)</f>
        <v>0.004544464940734109</v>
      </c>
      <c r="P89" s="25">
        <f>(P88/$P$121)</f>
        <v>0.004373626171620638</v>
      </c>
      <c r="R89" s="25">
        <f>(R88/$R$121)</f>
        <v>0.0041607905565128325</v>
      </c>
      <c r="S89" s="22"/>
      <c r="T89" s="25">
        <f>(T88/$T$121)</f>
        <v>0.0038250526268527327</v>
      </c>
      <c r="V89" s="25">
        <f>(V88/$V$121)</f>
        <v>0.003810315875344984</v>
      </c>
      <c r="W89" s="9"/>
      <c r="X89" s="25">
        <f>(X88/$V$121)</f>
        <v>0.004180594034230865</v>
      </c>
      <c r="Y89" s="9"/>
      <c r="Z89" s="25">
        <f>(Z88/$V$121)</f>
        <v>0.004331565815750859</v>
      </c>
    </row>
    <row r="90" spans="2:26" s="6" customFormat="1" ht="13.5" customHeight="1">
      <c r="B90" s="19" t="s">
        <v>37</v>
      </c>
      <c r="C90" s="20"/>
      <c r="D90" s="21">
        <v>2150</v>
      </c>
      <c r="E90" s="22" t="e">
        <f>((#REF!-D90)/D90)</f>
        <v>#REF!</v>
      </c>
      <c r="F90" s="21">
        <v>2761</v>
      </c>
      <c r="G90" s="22">
        <f>((H90-F90)/F90)</f>
        <v>0.07062658457080769</v>
      </c>
      <c r="H90" s="21">
        <v>2956</v>
      </c>
      <c r="I90" s="22">
        <f>((J90-H90)/H90)</f>
        <v>0.12009472259810555</v>
      </c>
      <c r="J90" s="24">
        <v>3311</v>
      </c>
      <c r="K90" s="22">
        <f>((L90-J90)/J90)</f>
        <v>0.026578073089700997</v>
      </c>
      <c r="L90" s="24">
        <v>3399</v>
      </c>
      <c r="M90" s="22">
        <f>((N90-L90)/L90)</f>
        <v>0.011768167107972934</v>
      </c>
      <c r="N90" s="24">
        <v>3439</v>
      </c>
      <c r="O90" s="22">
        <f>((P90-N90)/N90)</f>
        <v>0.0953765629543472</v>
      </c>
      <c r="P90" s="24">
        <v>3767</v>
      </c>
      <c r="Q90" s="22">
        <f>((R90-P90)/P90)</f>
        <v>-0.007167507300238917</v>
      </c>
      <c r="R90" s="24">
        <v>3740</v>
      </c>
      <c r="S90" s="22">
        <f>((T90-R90)/R90)</f>
        <v>0.05401069518716577</v>
      </c>
      <c r="T90" s="24">
        <v>3942</v>
      </c>
      <c r="U90" s="22">
        <f>((V90-T90)/T90)</f>
        <v>0.030187721968543885</v>
      </c>
      <c r="V90" s="24">
        <v>4061</v>
      </c>
      <c r="W90" s="22">
        <f>((X90-V90)/V90)</f>
        <v>0.07411967495690716</v>
      </c>
      <c r="X90" s="24">
        <v>4362</v>
      </c>
      <c r="Y90" s="22">
        <f>((Z90-X90)/X90)</f>
        <v>0.1104997707473636</v>
      </c>
      <c r="Z90" s="24">
        <v>4844</v>
      </c>
    </row>
    <row r="91" spans="2:26" s="6" customFormat="1" ht="13.5" customHeight="1">
      <c r="B91" s="17" t="s">
        <v>9</v>
      </c>
      <c r="C91" s="13"/>
      <c r="D91" s="25">
        <f>(D90/$D$121)</f>
        <v>0.0040172949217655175</v>
      </c>
      <c r="E91" s="13"/>
      <c r="F91" s="25">
        <f>(F90/$F$121)</f>
        <v>0.0032735649845925473</v>
      </c>
      <c r="G91" s="13"/>
      <c r="H91" s="25">
        <f>(H90/$H$121)</f>
        <v>0.0032074617974589873</v>
      </c>
      <c r="I91" s="13"/>
      <c r="J91" s="25">
        <f>(J90/$J$121)</f>
        <v>0.003256752277316735</v>
      </c>
      <c r="K91" s="22"/>
      <c r="L91" s="25">
        <f>(L90/$L$121)</f>
        <v>0.002956899214016346</v>
      </c>
      <c r="N91" s="25">
        <f>(N90/$N$121)</f>
        <v>0.0027029427414708754</v>
      </c>
      <c r="P91" s="25">
        <f>(P90/$P$121)</f>
        <v>0.002663344615016965</v>
      </c>
      <c r="R91" s="25">
        <f>(R90/$R$121)</f>
        <v>0.0023588535215034096</v>
      </c>
      <c r="S91" s="22"/>
      <c r="T91" s="25">
        <f>(T90/$T$121)</f>
        <v>0.002269128285184872</v>
      </c>
      <c r="V91" s="25">
        <f>(V90/$V$121)</f>
        <v>0.002151215455272623</v>
      </c>
      <c r="W91" s="9"/>
      <c r="X91" s="25">
        <f>(X90/$V$121)</f>
        <v>0.002310662845579705</v>
      </c>
      <c r="Y91" s="9"/>
      <c r="Z91" s="25">
        <f>(Z90/$V$121)</f>
        <v>0.0025659905602907133</v>
      </c>
    </row>
    <row r="92" spans="2:26" s="6" customFormat="1" ht="13.5" customHeight="1">
      <c r="B92" s="19" t="s">
        <v>38</v>
      </c>
      <c r="C92" s="20"/>
      <c r="D92" s="21">
        <v>916</v>
      </c>
      <c r="E92" s="22" t="e">
        <f>((#REF!-D92)/D92)</f>
        <v>#REF!</v>
      </c>
      <c r="F92" s="21">
        <v>1654</v>
      </c>
      <c r="G92" s="22">
        <f>((H92-F92)/F92)</f>
        <v>0.05441354292623942</v>
      </c>
      <c r="H92" s="21">
        <v>1744</v>
      </c>
      <c r="I92" s="22">
        <f>((J92-H92)/H92)</f>
        <v>0.1783256880733945</v>
      </c>
      <c r="J92" s="24">
        <v>2055</v>
      </c>
      <c r="K92" s="22">
        <f>((L92-J92)/J92)</f>
        <v>0.07639902676399027</v>
      </c>
      <c r="L92" s="24">
        <v>2212</v>
      </c>
      <c r="M92" s="22">
        <f>((N92-L92)/L92)</f>
        <v>0.05922242314647378</v>
      </c>
      <c r="N92" s="24">
        <v>2343</v>
      </c>
      <c r="O92" s="22">
        <f>((P92-N92)/N92)</f>
        <v>0.03243704652155356</v>
      </c>
      <c r="P92" s="24">
        <v>2419</v>
      </c>
      <c r="Q92" s="22">
        <f>((R92-P92)/P92)</f>
        <v>0.18106655642827615</v>
      </c>
      <c r="R92" s="24">
        <v>2857</v>
      </c>
      <c r="S92" s="22">
        <f>((T92-R92)/R92)</f>
        <v>-0.05390269513475674</v>
      </c>
      <c r="T92" s="24">
        <v>2703</v>
      </c>
      <c r="U92" s="22">
        <f>((V92-T92)/T92)</f>
        <v>0.15871254162042175</v>
      </c>
      <c r="V92" s="24">
        <v>3132</v>
      </c>
      <c r="W92" s="22">
        <f>((X92-V92)/V92)</f>
        <v>0.12707535121328226</v>
      </c>
      <c r="X92" s="24">
        <v>3530</v>
      </c>
      <c r="Y92" s="22">
        <f>((Z92-X92)/X92)</f>
        <v>-0.05580736543909348</v>
      </c>
      <c r="Z92" s="24">
        <v>3333</v>
      </c>
    </row>
    <row r="93" spans="2:26" s="6" customFormat="1" ht="13.5" customHeight="1">
      <c r="B93" s="17" t="s">
        <v>9</v>
      </c>
      <c r="C93" s="13"/>
      <c r="D93" s="25">
        <f>(D92/$D$121)</f>
        <v>0.001711554487598704</v>
      </c>
      <c r="E93" s="13"/>
      <c r="F93" s="25">
        <f>(F92/$F$121)</f>
        <v>0.0019610563145657637</v>
      </c>
      <c r="G93" s="13"/>
      <c r="H93" s="25">
        <f>(H92/$H$121)</f>
        <v>0.0018923590577701196</v>
      </c>
      <c r="I93" s="13"/>
      <c r="J93" s="25">
        <f>(J92/$J$121)</f>
        <v>0.0020213306946197194</v>
      </c>
      <c r="K93" s="22"/>
      <c r="L93" s="25">
        <f>(L92/$L$121)</f>
        <v>0.0019242898091803935</v>
      </c>
      <c r="N93" s="25">
        <f>(N92/$N$121)</f>
        <v>0.001841522199263234</v>
      </c>
      <c r="P93" s="25">
        <f>(P92/$P$121)</f>
        <v>0.0017102815566036734</v>
      </c>
      <c r="R93" s="25">
        <f>(R92/$R$121)</f>
        <v>0.0018019370350094229</v>
      </c>
      <c r="S93" s="22"/>
      <c r="T93" s="25">
        <f>(T92/$T$121)</f>
        <v>0.001555924341667861</v>
      </c>
      <c r="V93" s="25">
        <f>(V92/$V$121)</f>
        <v>0.0016591004200723605</v>
      </c>
      <c r="W93" s="9"/>
      <c r="X93" s="25">
        <f>(X92/$V$121)</f>
        <v>0.0018699311886511598</v>
      </c>
      <c r="Y93" s="9"/>
      <c r="Z93" s="25">
        <f>(Z92/$V$121)</f>
        <v>0.001765575255460146</v>
      </c>
    </row>
    <row r="94" spans="2:26" s="6" customFormat="1" ht="13.5" customHeight="1">
      <c r="B94" s="19" t="s">
        <v>61</v>
      </c>
      <c r="C94" s="20"/>
      <c r="D94" s="21">
        <v>1870</v>
      </c>
      <c r="E94" s="22" t="e">
        <f>((#REF!-D94)/D94)</f>
        <v>#REF!</v>
      </c>
      <c r="F94" s="21">
        <f>SUM(F96+F98)</f>
        <v>2806</v>
      </c>
      <c r="G94" s="22">
        <f>((H94-F94)/F94)</f>
        <v>0.2006414825374198</v>
      </c>
      <c r="H94" s="21">
        <f>SUM(H96+H98)</f>
        <v>3369</v>
      </c>
      <c r="I94" s="22">
        <f>((J94-H94)/H94)</f>
        <v>0.21222914811516772</v>
      </c>
      <c r="J94" s="21">
        <f>SUM(J96+J98)</f>
        <v>4084</v>
      </c>
      <c r="K94" s="22">
        <f>((L94-J94)/J94)</f>
        <v>0.1802154750244858</v>
      </c>
      <c r="L94" s="24">
        <v>4820</v>
      </c>
      <c r="M94" s="22">
        <f>((N94-L94)/L94)</f>
        <v>0.1004149377593361</v>
      </c>
      <c r="N94" s="24">
        <v>5304</v>
      </c>
      <c r="O94" s="22">
        <f>((P94-N94)/N94)</f>
        <v>0.15667420814479638</v>
      </c>
      <c r="P94" s="24">
        <v>6135</v>
      </c>
      <c r="Q94" s="22">
        <f>((R94-P94)/P94)</f>
        <v>0.11801140994295028</v>
      </c>
      <c r="R94" s="24">
        <v>6859</v>
      </c>
      <c r="S94" s="22">
        <f>((T94-R94)/R94)</f>
        <v>0.15089663216212276</v>
      </c>
      <c r="T94" s="24">
        <v>7894</v>
      </c>
      <c r="U94" s="22">
        <f>((V94-T94)/T94)</f>
        <v>0.14986065366100837</v>
      </c>
      <c r="V94" s="24">
        <v>9077</v>
      </c>
      <c r="W94" s="22">
        <f>((X94-V94)/V94)</f>
        <v>0.08923653189379752</v>
      </c>
      <c r="X94" s="24">
        <v>9887</v>
      </c>
      <c r="Y94" s="22">
        <f>((Z94-X94)/X94)</f>
        <v>0.19439668251239</v>
      </c>
      <c r="Z94" s="24">
        <v>11809</v>
      </c>
    </row>
    <row r="95" spans="2:26" s="6" customFormat="1" ht="13.5" customHeight="1">
      <c r="B95" s="17" t="s">
        <v>8</v>
      </c>
      <c r="C95" s="13"/>
      <c r="D95" s="25">
        <f>(D94/$D$121)</f>
        <v>0.003494112327303031</v>
      </c>
      <c r="E95" s="13"/>
      <c r="F95" s="25">
        <f>(F94/$F$121)</f>
        <v>0.003326918995569246</v>
      </c>
      <c r="G95" s="13"/>
      <c r="H95" s="25">
        <f>(H94/$H$121)</f>
        <v>0.0036555949917589066</v>
      </c>
      <c r="I95" s="13"/>
      <c r="J95" s="25">
        <f>(J94/$J$121)</f>
        <v>0.0040170873755848826</v>
      </c>
      <c r="K95" s="22"/>
      <c r="L95" s="25">
        <f>(L94/$L$121)</f>
        <v>0.004193072730673371</v>
      </c>
      <c r="N95" s="25">
        <f>(N94/$N$121)</f>
        <v>0.0041687724049902656</v>
      </c>
      <c r="P95" s="25">
        <f>(P94/$P$121)</f>
        <v>0.004337568147897287</v>
      </c>
      <c r="R95" s="25">
        <f>(R94/$R$121)</f>
        <v>0.004326036444917617</v>
      </c>
      <c r="S95" s="22"/>
      <c r="T95" s="25">
        <f>(T94/$T$121)</f>
        <v>0.004544012857242359</v>
      </c>
      <c r="V95" s="25">
        <f>(V94/$V$121)</f>
        <v>0.004808318810024526</v>
      </c>
      <c r="W95" s="9"/>
      <c r="X95" s="25">
        <f>(X94/$V$121)</f>
        <v>0.005237396504870827</v>
      </c>
      <c r="Y95" s="9"/>
      <c r="Z95" s="25">
        <f>(Z94/$V$121)</f>
        <v>0.006255529010419702</v>
      </c>
    </row>
    <row r="96" spans="2:26" s="6" customFormat="1" ht="13.5" customHeight="1" hidden="1">
      <c r="B96" s="19" t="s">
        <v>39</v>
      </c>
      <c r="C96" s="20"/>
      <c r="D96" s="21">
        <v>545</v>
      </c>
      <c r="E96" s="20"/>
      <c r="F96" s="20"/>
      <c r="G96" s="20"/>
      <c r="H96" s="20"/>
      <c r="I96" s="20"/>
      <c r="J96" s="9"/>
      <c r="K96" s="22"/>
      <c r="L96" s="9"/>
      <c r="N96" s="9"/>
      <c r="P96" s="9"/>
      <c r="R96" s="9"/>
      <c r="S96" s="22"/>
      <c r="T96" s="9"/>
      <c r="V96" s="9"/>
      <c r="W96" s="9"/>
      <c r="X96" s="9"/>
      <c r="Y96" s="9"/>
      <c r="Z96" s="9"/>
    </row>
    <row r="97" spans="2:26" s="6" customFormat="1" ht="13.5" customHeight="1" hidden="1">
      <c r="B97" s="17" t="s">
        <v>9</v>
      </c>
      <c r="C97" s="13"/>
      <c r="D97" s="25">
        <f>(D96/$D$121)</f>
        <v>0.0010183375499359102</v>
      </c>
      <c r="E97" s="13"/>
      <c r="F97" s="13"/>
      <c r="G97" s="13"/>
      <c r="H97" s="13"/>
      <c r="I97" s="13"/>
      <c r="J97" s="9"/>
      <c r="K97" s="22"/>
      <c r="L97" s="9"/>
      <c r="N97" s="9"/>
      <c r="P97" s="9"/>
      <c r="R97" s="9"/>
      <c r="S97" s="22"/>
      <c r="T97" s="9"/>
      <c r="V97" s="9"/>
      <c r="W97" s="9"/>
      <c r="X97" s="9"/>
      <c r="Y97" s="9"/>
      <c r="Z97" s="9"/>
    </row>
    <row r="98" spans="2:26" s="6" customFormat="1" ht="13.5" customHeight="1" hidden="1">
      <c r="B98" s="19" t="s">
        <v>40</v>
      </c>
      <c r="C98" s="20"/>
      <c r="D98" s="21">
        <v>1325</v>
      </c>
      <c r="E98" s="22" t="e">
        <f>((#REF!-D98)/D98)</f>
        <v>#REF!</v>
      </c>
      <c r="F98" s="21">
        <v>2806</v>
      </c>
      <c r="G98" s="22">
        <f>((H98-F98)/F98)</f>
        <v>0.2006414825374198</v>
      </c>
      <c r="H98" s="21">
        <v>3369</v>
      </c>
      <c r="I98" s="22">
        <f>((J98-H98)/H98)</f>
        <v>0.21222914811516772</v>
      </c>
      <c r="J98" s="24">
        <v>4084</v>
      </c>
      <c r="K98" s="22">
        <f>((L98-J98)/J98)</f>
        <v>0.1802154750244858</v>
      </c>
      <c r="L98" s="24">
        <v>4820</v>
      </c>
      <c r="M98" s="22">
        <f>((N98-L98)/L98)</f>
        <v>0.1004149377593361</v>
      </c>
      <c r="N98" s="24">
        <v>5304</v>
      </c>
      <c r="O98" s="22">
        <f>((P98-N98)/N98)</f>
        <v>0.15667420814479638</v>
      </c>
      <c r="P98" s="24">
        <v>6135</v>
      </c>
      <c r="Q98" s="22">
        <f>((R98-P98)/P98)</f>
        <v>0.11801140994295028</v>
      </c>
      <c r="R98" s="9">
        <v>6859</v>
      </c>
      <c r="S98" s="22">
        <f>((T98-R98)/R98)</f>
        <v>0</v>
      </c>
      <c r="T98" s="9">
        <v>6859</v>
      </c>
      <c r="V98" s="9"/>
      <c r="W98" s="9"/>
      <c r="X98" s="9"/>
      <c r="Y98" s="9"/>
      <c r="Z98" s="9"/>
    </row>
    <row r="99" spans="2:26" s="6" customFormat="1" ht="13.5" customHeight="1" hidden="1">
      <c r="B99" s="17" t="s">
        <v>9</v>
      </c>
      <c r="C99" s="13"/>
      <c r="D99" s="25">
        <f>(D98/$D$121)</f>
        <v>0.002475774777367121</v>
      </c>
      <c r="E99" s="13"/>
      <c r="F99" s="25">
        <f>(F98/$H$121)</f>
        <v>0.0030447015573984836</v>
      </c>
      <c r="G99" s="13"/>
      <c r="H99" s="25">
        <f>(H98/$J$121)</f>
        <v>0.003313802000084591</v>
      </c>
      <c r="I99" s="13"/>
      <c r="J99" s="25">
        <f>(J98/$L$121)</f>
        <v>0.0035528027037489726</v>
      </c>
      <c r="K99" s="22"/>
      <c r="L99" s="25">
        <f>(L98/$N$121)</f>
        <v>0.003788364063358424</v>
      </c>
      <c r="N99" s="25">
        <f>(N98/$P$121)</f>
        <v>0.003750034467228559</v>
      </c>
      <c r="P99" s="25">
        <f>(P98/$R$121)</f>
        <v>0.0038694027685624113</v>
      </c>
      <c r="R99" s="25">
        <f>(R98/$R$121)</f>
        <v>0.004326036444917617</v>
      </c>
      <c r="S99" s="22"/>
      <c r="T99" s="25">
        <f>(T98/$R$121)</f>
        <v>0.004326036444917617</v>
      </c>
      <c r="V99" s="9"/>
      <c r="W99" s="9"/>
      <c r="X99" s="9"/>
      <c r="Y99" s="9"/>
      <c r="Z99" s="9"/>
    </row>
    <row r="100" spans="2:26" s="6" customFormat="1" ht="13.5" customHeight="1">
      <c r="B100" s="19" t="s">
        <v>41</v>
      </c>
      <c r="C100" s="20"/>
      <c r="D100" s="21">
        <v>21025</v>
      </c>
      <c r="E100" s="22" t="e">
        <f>((#REF!-D100)/D100)</f>
        <v>#REF!</v>
      </c>
      <c r="F100" s="21">
        <f>SUM(F102+F104)</f>
        <v>36502</v>
      </c>
      <c r="G100" s="22">
        <f>((H100-F100)/F100)</f>
        <v>0.07813270505725714</v>
      </c>
      <c r="H100" s="21">
        <f>SUM(H102+H104)</f>
        <v>39354</v>
      </c>
      <c r="I100" s="22">
        <f>((J100-H100)/H100)</f>
        <v>0.10865477460995071</v>
      </c>
      <c r="J100" s="21">
        <f>SUM(J102+J104)</f>
        <v>43630</v>
      </c>
      <c r="K100" s="22">
        <f>((L100-J100)/J100)</f>
        <v>0.12780197112078845</v>
      </c>
      <c r="L100" s="24">
        <v>49206</v>
      </c>
      <c r="M100" s="22">
        <f>((N100-L100)/L100)</f>
        <v>0.09876844287282038</v>
      </c>
      <c r="N100" s="24">
        <f>SUM(N102+N104)</f>
        <v>54066</v>
      </c>
      <c r="O100" s="22">
        <f>((P100-N100)/N100)</f>
        <v>0.10531572522472533</v>
      </c>
      <c r="P100" s="24">
        <v>59760</v>
      </c>
      <c r="Q100" s="22">
        <f>((R100-P100)/P100)</f>
        <v>0.10672690763052209</v>
      </c>
      <c r="R100" s="24">
        <v>66138</v>
      </c>
      <c r="S100" s="22">
        <f>((T100-R100)/R100)</f>
        <v>0.08010523450966162</v>
      </c>
      <c r="T100" s="24">
        <v>71436</v>
      </c>
      <c r="U100" s="22">
        <f>((V100-T100)/T100)</f>
        <v>0.06346939918248502</v>
      </c>
      <c r="V100" s="24">
        <f>V102+V104</f>
        <v>75970</v>
      </c>
      <c r="W100" s="22">
        <f>((X100-V100)/V100)</f>
        <v>0.074805844412268</v>
      </c>
      <c r="X100" s="24">
        <f>X102+X104</f>
        <v>81653</v>
      </c>
      <c r="Y100" s="22">
        <f>((Z100-X100)/X100)</f>
        <v>0.0526006392906568</v>
      </c>
      <c r="Z100" s="24">
        <f>Z102+Z104</f>
        <v>85948</v>
      </c>
    </row>
    <row r="101" spans="2:26" s="6" customFormat="1" ht="13.5" customHeight="1">
      <c r="B101" s="17" t="s">
        <v>8</v>
      </c>
      <c r="C101" s="13"/>
      <c r="D101" s="25">
        <f>(D100/$D$121)</f>
        <v>0.03928540731633488</v>
      </c>
      <c r="E101" s="13"/>
      <c r="F101" s="25">
        <f>(F100/$F$121)</f>
        <v>0.0432784024149211</v>
      </c>
      <c r="G101" s="13"/>
      <c r="H101" s="25">
        <f>(H100/$H$121)</f>
        <v>0.04270177658227367</v>
      </c>
      <c r="I101" s="13"/>
      <c r="J101" s="25">
        <f>(J100/$J$121)</f>
        <v>0.04291516214416465</v>
      </c>
      <c r="K101" s="22"/>
      <c r="L101" s="25">
        <f>(L100/$L$121)</f>
        <v>0.04280587900114396</v>
      </c>
      <c r="N101" s="25">
        <f>(N100/$N$121)</f>
        <v>0.042494126856750324</v>
      </c>
      <c r="P101" s="25">
        <f>(P100/$P$121)</f>
        <v>0.04225151956289191</v>
      </c>
      <c r="R101" s="25">
        <f>(R100/$R$121)</f>
        <v>0.041713864760746656</v>
      </c>
      <c r="S101" s="22"/>
      <c r="T101" s="25">
        <f>(T100/$T$121)</f>
        <v>0.041120610903213214</v>
      </c>
      <c r="V101" s="25">
        <f>(V100/$V$121)</f>
        <v>0.04024324997218941</v>
      </c>
      <c r="W101" s="9"/>
      <c r="X101" s="25">
        <f>(X100/$V$121)</f>
        <v>0.04325368026825302</v>
      </c>
      <c r="Y101" s="9"/>
      <c r="Z101" s="25">
        <f>(Z100/$V$121)</f>
        <v>0.045528851502036796</v>
      </c>
    </row>
    <row r="102" spans="2:26" s="6" customFormat="1" ht="13.5" customHeight="1">
      <c r="B102" s="19" t="s">
        <v>42</v>
      </c>
      <c r="C102" s="20"/>
      <c r="D102" s="21">
        <v>11011</v>
      </c>
      <c r="E102" s="22" t="e">
        <f>((#REF!-D102)/D102)</f>
        <v>#REF!</v>
      </c>
      <c r="F102" s="21">
        <v>19462</v>
      </c>
      <c r="G102" s="22">
        <f>((H102-F102)/F102)</f>
        <v>0.10790257938546911</v>
      </c>
      <c r="H102" s="21">
        <v>21562</v>
      </c>
      <c r="I102" s="22">
        <f>((J102-H102)/H102)</f>
        <v>0.12586958538169002</v>
      </c>
      <c r="J102" s="24">
        <v>24276</v>
      </c>
      <c r="K102" s="22">
        <f>((L102-J102)/J102)</f>
        <v>0.14042675893886966</v>
      </c>
      <c r="L102" s="24">
        <v>27685</v>
      </c>
      <c r="M102" s="22">
        <f>((N102-L102)/L102)</f>
        <v>0.11854795015351273</v>
      </c>
      <c r="N102" s="24">
        <v>30967</v>
      </c>
      <c r="O102" s="22">
        <f>((P102-N102)/N102)</f>
        <v>0.09797526399069978</v>
      </c>
      <c r="P102" s="24">
        <v>34001</v>
      </c>
      <c r="Q102" s="22">
        <f>((R102-P102)/P102)</f>
        <v>0.10134996029528544</v>
      </c>
      <c r="R102" s="24">
        <v>37447</v>
      </c>
      <c r="S102" s="22">
        <f>((T102-R102)/R102)</f>
        <v>0.09290463855582556</v>
      </c>
      <c r="T102" s="24">
        <v>40926</v>
      </c>
      <c r="U102" s="22">
        <f>((V102-T102)/T102)</f>
        <v>0.05788496310413918</v>
      </c>
      <c r="V102" s="24">
        <v>43295</v>
      </c>
      <c r="W102" s="22">
        <f>((X102-V102)/V102)</f>
        <v>0.0849058782769373</v>
      </c>
      <c r="X102" s="24">
        <v>46971</v>
      </c>
      <c r="Y102" s="22">
        <f>((Z102-X102)/X102)</f>
        <v>0.08549956356049478</v>
      </c>
      <c r="Z102" s="24">
        <v>50987</v>
      </c>
    </row>
    <row r="103" spans="2:26" s="6" customFormat="1" ht="13.5" customHeight="1">
      <c r="B103" s="17" t="s">
        <v>9</v>
      </c>
      <c r="C103" s="13"/>
      <c r="D103" s="25">
        <f>(D102/$D$121)</f>
        <v>0.02057415552723726</v>
      </c>
      <c r="E103" s="13"/>
      <c r="F103" s="25">
        <f>(F102/$F$121)</f>
        <v>0.023075016925077928</v>
      </c>
      <c r="G103" s="13"/>
      <c r="H103" s="25">
        <f>(H102/$H$121)</f>
        <v>0.02339624197456383</v>
      </c>
      <c r="I103" s="13"/>
      <c r="J103" s="25">
        <f>(J102/$J$121)</f>
        <v>0.023878259826077036</v>
      </c>
      <c r="K103" s="22"/>
      <c r="L103" s="25">
        <f>(L102/$L$121)</f>
        <v>0.0240840702383179</v>
      </c>
      <c r="N103" s="25">
        <f>(N102/$N$121)</f>
        <v>0.024339060155605875</v>
      </c>
      <c r="P103" s="25">
        <f>(P102/$P$121)</f>
        <v>0.02403938950230736</v>
      </c>
      <c r="R103" s="25">
        <f>(R102/$R$121)</f>
        <v>0.02361817856142732</v>
      </c>
      <c r="S103" s="22"/>
      <c r="T103" s="25">
        <f>(T102/$T$121)</f>
        <v>0.02355817965486455</v>
      </c>
      <c r="V103" s="25">
        <f>(V102/$V$121)</f>
        <v>0.02293446765230934</v>
      </c>
      <c r="W103" s="9"/>
      <c r="X103" s="25">
        <f>(X102/$V$121)</f>
        <v>0.02488173877114267</v>
      </c>
      <c r="Y103" s="9"/>
      <c r="Z103" s="25">
        <f>(Z102/$V$121)</f>
        <v>0.02700911657670161</v>
      </c>
    </row>
    <row r="104" spans="2:26" s="6" customFormat="1" ht="13.5" customHeight="1">
      <c r="B104" s="19" t="s">
        <v>43</v>
      </c>
      <c r="C104" s="20"/>
      <c r="D104" s="21">
        <v>10014</v>
      </c>
      <c r="E104" s="22" t="e">
        <f>((#REF!-D104)/D104)</f>
        <v>#REF!</v>
      </c>
      <c r="F104" s="21">
        <v>17040</v>
      </c>
      <c r="G104" s="22">
        <f>((H104-F104)/F104)</f>
        <v>0.044131455399061034</v>
      </c>
      <c r="H104" s="21">
        <v>17792</v>
      </c>
      <c r="I104" s="22">
        <f>((J104-H104)/H104)</f>
        <v>0.08779226618705036</v>
      </c>
      <c r="J104" s="24">
        <v>19354</v>
      </c>
      <c r="K104" s="22">
        <f>((L104-J104)/J104)</f>
        <v>0.11196651854913713</v>
      </c>
      <c r="L104" s="24">
        <v>21521</v>
      </c>
      <c r="M104" s="22">
        <f>((N104-L104)/L104)</f>
        <v>0.07332373030992984</v>
      </c>
      <c r="N104" s="24">
        <v>23099</v>
      </c>
      <c r="O104" s="22">
        <f>((P104-N104)/N104)</f>
        <v>0.11515650028139747</v>
      </c>
      <c r="P104" s="24">
        <v>25759</v>
      </c>
      <c r="Q104" s="22">
        <f>((R104-P104)/P104)</f>
        <v>0.1138242944213673</v>
      </c>
      <c r="R104" s="24">
        <v>28691</v>
      </c>
      <c r="S104" s="22">
        <f>((T104-R104)/R104)</f>
        <v>0.06339967237112683</v>
      </c>
      <c r="T104" s="24">
        <v>30510</v>
      </c>
      <c r="U104" s="22">
        <f>((V104-T104)/T104)</f>
        <v>0.0709603408718453</v>
      </c>
      <c r="V104" s="24">
        <v>32675</v>
      </c>
      <c r="W104" s="22">
        <f>((X104-V104)/V104)</f>
        <v>0.06142310635042081</v>
      </c>
      <c r="X104" s="24">
        <v>34682</v>
      </c>
      <c r="Y104" s="22">
        <f>((Z104-X104)/X104)</f>
        <v>0.008044518770543798</v>
      </c>
      <c r="Z104" s="24">
        <v>34961</v>
      </c>
    </row>
    <row r="105" spans="2:26" s="6" customFormat="1" ht="13.5" customHeight="1">
      <c r="B105" s="17" t="s">
        <v>9</v>
      </c>
      <c r="C105" s="13"/>
      <c r="D105" s="25">
        <f>(D104/$D$121)</f>
        <v>0.018711251789097622</v>
      </c>
      <c r="E105" s="13"/>
      <c r="F105" s="25">
        <f>(F104/$F$121)</f>
        <v>0.020203385489843174</v>
      </c>
      <c r="G105" s="13"/>
      <c r="H105" s="25">
        <f>(H104/$H$121)</f>
        <v>0.019305534607709843</v>
      </c>
      <c r="I105" s="13"/>
      <c r="J105" s="25">
        <f>(J104/$J$121)</f>
        <v>0.019036902318087613</v>
      </c>
      <c r="K105" s="22"/>
      <c r="L105" s="25">
        <f>(L104/$L$121)</f>
        <v>0.018721808762826062</v>
      </c>
      <c r="N105" s="25">
        <f>(N104/$N$121)</f>
        <v>0.01815506670114445</v>
      </c>
      <c r="P105" s="25">
        <f>(P104/$P$121)</f>
        <v>0.01821213006058455</v>
      </c>
      <c r="R105" s="25">
        <f>(R104/$R$121)</f>
        <v>0.01809568619931934</v>
      </c>
      <c r="S105" s="22"/>
      <c r="T105" s="25">
        <f>(T104/$T$121)</f>
        <v>0.017562431248348664</v>
      </c>
      <c r="V105" s="25">
        <f>(V104/$V$121)</f>
        <v>0.01730878231988007</v>
      </c>
      <c r="W105" s="9"/>
      <c r="X105" s="25">
        <f>(X104/$V$121)</f>
        <v>0.01837194149711035</v>
      </c>
      <c r="Y105" s="9"/>
      <c r="Z105" s="25">
        <f>(Z104/$V$121)</f>
        <v>0.018519734925335183</v>
      </c>
    </row>
    <row r="106" spans="2:26" s="6" customFormat="1" ht="13.5" customHeight="1">
      <c r="B106" s="19" t="s">
        <v>44</v>
      </c>
      <c r="C106" s="20"/>
      <c r="D106" s="20"/>
      <c r="E106" s="20"/>
      <c r="F106" s="21">
        <v>14629</v>
      </c>
      <c r="G106" s="22">
        <f>((H106-F106)/F106)</f>
        <v>0.273361131998086</v>
      </c>
      <c r="H106" s="21">
        <v>18628</v>
      </c>
      <c r="I106" s="22">
        <f>((J106-H106)/H106)</f>
        <v>0.17962207429675756</v>
      </c>
      <c r="J106" s="24">
        <v>21974</v>
      </c>
      <c r="K106" s="22">
        <f>((L106-J106)/J106)</f>
        <v>0.2874761081277874</v>
      </c>
      <c r="L106" s="24">
        <v>28291</v>
      </c>
      <c r="M106" s="22">
        <f>((N106-L106)/L106)</f>
        <v>0.20303276660422043</v>
      </c>
      <c r="N106" s="24">
        <v>34035</v>
      </c>
      <c r="O106" s="22">
        <f>((P106-N106)/N106)</f>
        <v>0.2627589246364037</v>
      </c>
      <c r="P106" s="24">
        <v>42978</v>
      </c>
      <c r="Q106" s="22">
        <f>((R106-P106)/P106)</f>
        <v>0.20598911070780399</v>
      </c>
      <c r="R106" s="24">
        <v>51831</v>
      </c>
      <c r="S106" s="22">
        <f>((T106-R106)/R106)</f>
        <v>0.20904478015087496</v>
      </c>
      <c r="T106" s="24">
        <v>62666</v>
      </c>
      <c r="U106" s="22">
        <f>((V106-T106)/T106)</f>
        <v>0.15352822902371302</v>
      </c>
      <c r="V106" s="24">
        <v>72287</v>
      </c>
      <c r="W106" s="22">
        <f>((X106-V106)/V106)</f>
        <v>0.20639949091814572</v>
      </c>
      <c r="X106" s="24">
        <v>87207</v>
      </c>
      <c r="Y106" s="22">
        <f>((Z106-X106)/X106)</f>
        <v>0.1606981090967468</v>
      </c>
      <c r="Z106" s="24">
        <v>101221</v>
      </c>
    </row>
    <row r="107" spans="2:26" s="6" customFormat="1" ht="13.5" customHeight="1">
      <c r="B107" s="17" t="s">
        <v>8</v>
      </c>
      <c r="C107" s="13"/>
      <c r="D107" s="13"/>
      <c r="E107" s="13"/>
      <c r="F107" s="25">
        <f>(F106/$F$121)</f>
        <v>0.017344796146180504</v>
      </c>
      <c r="G107" s="13"/>
      <c r="H107" s="25">
        <f>(H106/$H$121)</f>
        <v>0.020212651678980384</v>
      </c>
      <c r="I107" s="13"/>
      <c r="J107" s="25">
        <f>(J106/$J$121)</f>
        <v>0.021613976001739033</v>
      </c>
      <c r="K107" s="22"/>
      <c r="L107" s="25">
        <f>(L106/$L$121)</f>
        <v>0.024611249092008368</v>
      </c>
      <c r="N107" s="25">
        <f>(N106/$N$121)</f>
        <v>0.02675040889966887</v>
      </c>
      <c r="P107" s="25">
        <f>(P106/$P$121)</f>
        <v>0.030386308697690236</v>
      </c>
      <c r="R107" s="25">
        <f>(R106/$R$121)</f>
        <v>0.032690303976749525</v>
      </c>
      <c r="S107" s="22"/>
      <c r="T107" s="25">
        <f>(T106/$T$121)</f>
        <v>0.03607234731592977</v>
      </c>
      <c r="V107" s="25">
        <f>(V106/$V$121)</f>
        <v>0.03829227077451173</v>
      </c>
      <c r="W107" s="9"/>
      <c r="X107" s="25">
        <f>(X106/$V$121)</f>
        <v>0.046195775968470736</v>
      </c>
      <c r="Y107" s="9"/>
      <c r="Z107" s="25">
        <f>(Z106/$V$121)</f>
        <v>0.05361934981486092</v>
      </c>
    </row>
    <row r="108" spans="2:26" s="6" customFormat="1" ht="13.5" customHeight="1">
      <c r="B108" s="19" t="s">
        <v>45</v>
      </c>
      <c r="C108" s="20"/>
      <c r="D108" s="21">
        <v>27524</v>
      </c>
      <c r="E108" s="22" t="e">
        <f>((#REF!-D108)/D108)</f>
        <v>#REF!</v>
      </c>
      <c r="F108" s="21">
        <f>SUM(F110+F112)</f>
        <v>47269</v>
      </c>
      <c r="G108" s="22">
        <f>((H108-F108)/F108)</f>
        <v>0.1022022890266348</v>
      </c>
      <c r="H108" s="21">
        <f>SUM(H110+H112)</f>
        <v>52100</v>
      </c>
      <c r="I108" s="22">
        <f>((J108-H108)/H108)</f>
        <v>0.1209021113243762</v>
      </c>
      <c r="J108" s="21">
        <f>SUM(J110+J112)</f>
        <v>58399</v>
      </c>
      <c r="K108" s="22">
        <f>((L108-J108)/J108)</f>
        <v>0.13594410863199713</v>
      </c>
      <c r="L108" s="24">
        <v>66338</v>
      </c>
      <c r="M108" s="22">
        <f>((N108-L108)/L108)</f>
        <v>0.10357562784527721</v>
      </c>
      <c r="N108" s="24">
        <f>SUM(N110+N112)</f>
        <v>73209</v>
      </c>
      <c r="O108" s="22">
        <f>((P108-N108)/N108)</f>
        <v>0.1056154297968829</v>
      </c>
      <c r="P108" s="24">
        <v>80941</v>
      </c>
      <c r="Q108" s="22">
        <f>((R108-P108)/P108)</f>
        <v>0.05181551994662779</v>
      </c>
      <c r="R108" s="24">
        <v>85135</v>
      </c>
      <c r="S108" s="22">
        <f>((T108-R108)/R108)</f>
        <v>0.11186938391965702</v>
      </c>
      <c r="T108" s="24">
        <v>94659</v>
      </c>
      <c r="U108" s="22">
        <f>((V108-T108)/T108)</f>
        <v>0.08950020600259881</v>
      </c>
      <c r="V108" s="24">
        <f>V110+V112</f>
        <v>103131</v>
      </c>
      <c r="W108" s="22">
        <f>((X108-V108)/V108)</f>
        <v>0.08558047531779969</v>
      </c>
      <c r="X108" s="24">
        <f>X110+X112</f>
        <v>111957</v>
      </c>
      <c r="Y108" s="22">
        <f>((Z108-X108)/X108)</f>
        <v>0.033968398581598294</v>
      </c>
      <c r="Z108" s="24">
        <f>Z110+Z112</f>
        <v>115760</v>
      </c>
    </row>
    <row r="109" spans="2:26" s="6" customFormat="1" ht="13.5" customHeight="1">
      <c r="B109" s="17" t="s">
        <v>8</v>
      </c>
      <c r="C109" s="13"/>
      <c r="D109" s="25">
        <f>(D108/$D$121)</f>
        <v>0.05142884903566237</v>
      </c>
      <c r="E109" s="13"/>
      <c r="F109" s="25">
        <f>(F108/$F$121)</f>
        <v>0.0560442387746125</v>
      </c>
      <c r="G109" s="13"/>
      <c r="H109" s="25">
        <f>(H108/$H$121)</f>
        <v>0.05653205671434818</v>
      </c>
      <c r="I109" s="13"/>
      <c r="J109" s="25">
        <f>(J108/$J$121)</f>
        <v>0.05744218551586228</v>
      </c>
      <c r="K109" s="22"/>
      <c r="L109" s="25">
        <f>(L108/$L$121)</f>
        <v>0.057709555769172215</v>
      </c>
      <c r="N109" s="25">
        <f>(N108/$N$121)</f>
        <v>0.057539905542408065</v>
      </c>
      <c r="P109" s="25">
        <f>(P108/$P$121)</f>
        <v>0.05722691172925091</v>
      </c>
      <c r="R109" s="25">
        <f>(R108/$R$121)</f>
        <v>0.053695453089088976</v>
      </c>
      <c r="S109" s="22"/>
      <c r="T109" s="25">
        <f>(T108/$T$121)</f>
        <v>0.05448843590748726</v>
      </c>
      <c r="V109" s="25">
        <f>(V108/$V$121)</f>
        <v>0.05463112561381948</v>
      </c>
      <c r="W109" s="9"/>
      <c r="X109" s="25">
        <f>(X108/$V$121)</f>
        <v>0.059306483310996576</v>
      </c>
      <c r="Y109" s="9"/>
      <c r="Z109" s="25">
        <f>(Z108/$V$121)</f>
        <v>0.06132102957457741</v>
      </c>
    </row>
    <row r="110" spans="2:26" s="6" customFormat="1" ht="13.5" customHeight="1">
      <c r="B110" s="19" t="s">
        <v>46</v>
      </c>
      <c r="C110" s="20"/>
      <c r="D110" s="21">
        <v>24160</v>
      </c>
      <c r="E110" s="22" t="e">
        <f>((#REF!-D110)/D110)</f>
        <v>#REF!</v>
      </c>
      <c r="F110" s="21">
        <v>41618</v>
      </c>
      <c r="G110" s="22">
        <f>((H110-F110)/F110)</f>
        <v>0.10447402566197318</v>
      </c>
      <c r="H110" s="21">
        <v>45966</v>
      </c>
      <c r="I110" s="22">
        <f>((J110-H110)/H110)</f>
        <v>0.11873993821520254</v>
      </c>
      <c r="J110" s="24">
        <v>51424</v>
      </c>
      <c r="K110" s="22">
        <f>((L110-J110)/J110)</f>
        <v>0.13448973242065962</v>
      </c>
      <c r="L110" s="24">
        <v>58340</v>
      </c>
      <c r="M110" s="22">
        <f>((N110-L110)/L110)</f>
        <v>0.10353102502571135</v>
      </c>
      <c r="N110" s="24">
        <v>64380</v>
      </c>
      <c r="O110" s="22">
        <f>((P110-N110)/N110)</f>
        <v>0.10203479341410376</v>
      </c>
      <c r="P110" s="24">
        <v>70949</v>
      </c>
      <c r="Q110" s="22">
        <f>((R110-P110)/P110)</f>
        <v>0.04638543178903156</v>
      </c>
      <c r="R110" s="24">
        <v>74240</v>
      </c>
      <c r="S110" s="22">
        <f>((T110-R110)/R110)</f>
        <v>0.1289197198275862</v>
      </c>
      <c r="T110" s="24">
        <v>83811</v>
      </c>
      <c r="U110" s="22">
        <f>((V110-T110)/T110)</f>
        <v>0.08372409349608047</v>
      </c>
      <c r="V110" s="24">
        <v>90828</v>
      </c>
      <c r="W110" s="22">
        <f>((X110-V110)/V110)</f>
        <v>0.08165984057779539</v>
      </c>
      <c r="X110" s="24">
        <v>98245</v>
      </c>
      <c r="Y110" s="22">
        <f>((Z110-X110)/X110)</f>
        <v>0.03285663392539061</v>
      </c>
      <c r="Z110" s="24">
        <v>101473</v>
      </c>
    </row>
    <row r="111" spans="2:26" s="6" customFormat="1" ht="13.5" customHeight="1">
      <c r="B111" s="17" t="s">
        <v>9</v>
      </c>
      <c r="C111" s="13"/>
      <c r="D111" s="25">
        <f>(D110/$D$121)</f>
        <v>0.045143183865048786</v>
      </c>
      <c r="E111" s="13"/>
      <c r="F111" s="25">
        <f>(F110/$F$121)</f>
        <v>0.049344160640627535</v>
      </c>
      <c r="G111" s="13"/>
      <c r="H111" s="25">
        <f>(H110/$H$121)</f>
        <v>0.04987624796414066</v>
      </c>
      <c r="I111" s="13"/>
      <c r="J111" s="25">
        <f>(J110/$J$121)</f>
        <v>0.05058146454507272</v>
      </c>
      <c r="K111" s="22"/>
      <c r="L111" s="25">
        <f>(L110/$L$121)</f>
        <v>0.050751838818980176</v>
      </c>
      <c r="N111" s="25">
        <f>(N110/$N$121)</f>
        <v>0.05060059717821895</v>
      </c>
      <c r="P111" s="25">
        <f>(P110/$P$121)</f>
        <v>0.05016236715976603</v>
      </c>
      <c r="R111" s="25">
        <f>(R110/$R$121)</f>
        <v>0.04682387311134041</v>
      </c>
      <c r="S111" s="22"/>
      <c r="T111" s="25">
        <f>(T110/$T$121)</f>
        <v>0.0482440159080744</v>
      </c>
      <c r="V111" s="25">
        <f>(V110/$V$121)</f>
        <v>0.048113912182098456</v>
      </c>
      <c r="W111" s="9"/>
      <c r="X111" s="25">
        <f>(X110/$V$121)</f>
        <v>0.05204288658046266</v>
      </c>
      <c r="Y111" s="9"/>
      <c r="Z111" s="25">
        <f>(Z110/$V$121)</f>
        <v>0.05375284065325755</v>
      </c>
    </row>
    <row r="112" spans="2:26" s="6" customFormat="1" ht="13.5" customHeight="1">
      <c r="B112" s="19" t="s">
        <v>47</v>
      </c>
      <c r="C112" s="20"/>
      <c r="D112" s="21">
        <v>3364</v>
      </c>
      <c r="E112" s="22" t="e">
        <f>((#REF!-D112)/D112)</f>
        <v>#REF!</v>
      </c>
      <c r="F112" s="21">
        <v>5651</v>
      </c>
      <c r="G112" s="22">
        <f>((H112-F112)/F112)</f>
        <v>0.08547159794726597</v>
      </c>
      <c r="H112" s="21">
        <v>6134</v>
      </c>
      <c r="I112" s="22">
        <f>((J112-H112)/H112)</f>
        <v>0.1371046625366808</v>
      </c>
      <c r="J112" s="24">
        <v>6975</v>
      </c>
      <c r="K112" s="22">
        <f>((L112-J112)/J112)</f>
        <v>0.14666666666666667</v>
      </c>
      <c r="L112" s="24">
        <v>7998</v>
      </c>
      <c r="M112" s="22">
        <f>((N112-L112)/L112)</f>
        <v>0.10390097524381095</v>
      </c>
      <c r="N112" s="24">
        <v>8829</v>
      </c>
      <c r="O112" s="22">
        <f>((P112-N112)/N112)</f>
        <v>0.13172499716842226</v>
      </c>
      <c r="P112" s="24">
        <v>9992</v>
      </c>
      <c r="Q112" s="22">
        <f>((R112-P112)/P112)</f>
        <v>0.09037229783827061</v>
      </c>
      <c r="R112" s="24">
        <v>10895</v>
      </c>
      <c r="S112" s="22">
        <f>((T112-R112)/R112)</f>
        <v>-0.004313905461220744</v>
      </c>
      <c r="T112" s="24">
        <v>10848</v>
      </c>
      <c r="U112" s="22">
        <f>((V112-T112)/T112)</f>
        <v>0.13412610619469026</v>
      </c>
      <c r="V112" s="24">
        <v>12303</v>
      </c>
      <c r="W112" s="22">
        <f>((X112-V112)/V112)</f>
        <v>0.1145249126229375</v>
      </c>
      <c r="X112" s="24">
        <v>13712</v>
      </c>
      <c r="Y112" s="22">
        <f>((Z112-X112)/X112)</f>
        <v>0.0419340723453909</v>
      </c>
      <c r="Z112" s="24">
        <v>14287</v>
      </c>
    </row>
    <row r="113" spans="2:26" s="6" customFormat="1" ht="13.5" customHeight="1">
      <c r="B113" s="17" t="s">
        <v>9</v>
      </c>
      <c r="C113" s="13"/>
      <c r="D113" s="25">
        <f>(D112/$D$121)</f>
        <v>0.006285665170613581</v>
      </c>
      <c r="E113" s="13"/>
      <c r="F113" s="25">
        <f>(F112/$F$121)</f>
        <v>0.006700078133984964</v>
      </c>
      <c r="G113" s="13"/>
      <c r="H113" s="25">
        <f>(H112/$H$121)</f>
        <v>0.006655808750207519</v>
      </c>
      <c r="I113" s="13"/>
      <c r="J113" s="25">
        <f>(J112/$J$121)</f>
        <v>0.006860720970789558</v>
      </c>
      <c r="K113" s="22"/>
      <c r="L113" s="25">
        <f>(L112/$L$121)</f>
        <v>0.006957716950192037</v>
      </c>
      <c r="N113" s="25">
        <f>(N112/$N$121)</f>
        <v>0.006939308364189113</v>
      </c>
      <c r="P113" s="25">
        <f>(P112/$P$121)</f>
        <v>0.007064544569484872</v>
      </c>
      <c r="R113" s="25">
        <f>(R112/$R$121)</f>
        <v>0.006871579977748569</v>
      </c>
      <c r="S113" s="22"/>
      <c r="T113" s="25">
        <f>(T112/$T$121)</f>
        <v>0.006244419999412859</v>
      </c>
      <c r="V113" s="25">
        <f>(V112/$V$121)</f>
        <v>0.006517213431721025</v>
      </c>
      <c r="W113" s="9"/>
      <c r="X113" s="25">
        <f>(X112/$V$121)</f>
        <v>0.00726359673053391</v>
      </c>
      <c r="Y113" s="9"/>
      <c r="Z113" s="25">
        <f>(Z112/$V$121)</f>
        <v>0.007568188921319864</v>
      </c>
    </row>
    <row r="114" spans="2:26" s="6" customFormat="1" ht="13.5" customHeight="1">
      <c r="B114" s="17" t="s">
        <v>48</v>
      </c>
      <c r="C114" s="13"/>
      <c r="D114" s="25"/>
      <c r="E114" s="13"/>
      <c r="F114" s="25"/>
      <c r="G114" s="13"/>
      <c r="H114" s="34">
        <v>7667</v>
      </c>
      <c r="I114" s="22">
        <f>((J114-H114)/H114)</f>
        <v>1.0198252249902178</v>
      </c>
      <c r="J114" s="24">
        <v>15486</v>
      </c>
      <c r="K114" s="22">
        <f>((L114-J114)/J114)</f>
        <v>0.6298592276895261</v>
      </c>
      <c r="L114" s="24">
        <v>25240</v>
      </c>
      <c r="M114" s="22">
        <f>((N114-L114)/L114)</f>
        <v>0.35174326465927097</v>
      </c>
      <c r="N114" s="24">
        <v>34118</v>
      </c>
      <c r="O114" s="22">
        <f>((P114-N114)/N114)</f>
        <v>0.21956152177736094</v>
      </c>
      <c r="P114" s="24">
        <v>41609</v>
      </c>
      <c r="Q114" s="22">
        <f>((R114-P114)/P114)</f>
        <v>0.19743324761469874</v>
      </c>
      <c r="R114" s="24">
        <v>49824</v>
      </c>
      <c r="S114" s="22">
        <f>((T114-R114)/R114)</f>
        <v>0.16871387283236994</v>
      </c>
      <c r="T114" s="24">
        <v>58230</v>
      </c>
      <c r="U114" s="22">
        <f>((V114-T114)/T114)</f>
        <v>0.1313412330413876</v>
      </c>
      <c r="V114" s="24">
        <v>65878</v>
      </c>
      <c r="W114" s="22">
        <f>((X114-V114)/V114)</f>
        <v>0.16557879717052734</v>
      </c>
      <c r="X114" s="24">
        <v>76786</v>
      </c>
      <c r="Y114" s="22">
        <f>((Z114-X114)/X114)</f>
        <v>0.14912874742791654</v>
      </c>
      <c r="Z114" s="24">
        <v>88237</v>
      </c>
    </row>
    <row r="115" spans="2:26" s="6" customFormat="1" ht="13.5" customHeight="1">
      <c r="B115" s="28" t="s">
        <v>8</v>
      </c>
      <c r="C115" s="13"/>
      <c r="D115" s="25"/>
      <c r="E115" s="13"/>
      <c r="F115" s="25"/>
      <c r="G115" s="13"/>
      <c r="H115" s="25">
        <f>(H114/$H$121)</f>
        <v>0.008319218403625863</v>
      </c>
      <c r="I115" s="13"/>
      <c r="J115" s="25">
        <f>(J114/$J$121)</f>
        <v>0.015232275979017506</v>
      </c>
      <c r="K115" s="22"/>
      <c r="L115" s="25">
        <f>(L114/$L$121)</f>
        <v>0.021957086249418233</v>
      </c>
      <c r="N115" s="25">
        <f>(N114/$N$121)</f>
        <v>0.026815644214452844</v>
      </c>
      <c r="P115" s="25">
        <f>(P114/$P$121)</f>
        <v>0.0294183982177438</v>
      </c>
      <c r="R115" s="25">
        <f>(R114/$R$121)</f>
        <v>0.03142447001480906</v>
      </c>
      <c r="S115" s="22"/>
      <c r="T115" s="25">
        <f>(T114/$T$121)</f>
        <v>0.033518858459237716</v>
      </c>
      <c r="V115" s="25">
        <f>(V114/$V$121)</f>
        <v>0.03489725972973402</v>
      </c>
      <c r="W115" s="9"/>
      <c r="X115" s="25">
        <f>(X114/$V$121)</f>
        <v>0.04067550602033087</v>
      </c>
      <c r="Y115" s="9"/>
      <c r="Z115" s="25">
        <f>(Z114/$V$121)</f>
        <v>0.04674139328413949</v>
      </c>
    </row>
    <row r="116" spans="2:26" s="6" customFormat="1" ht="13.5" customHeight="1">
      <c r="B116" s="19" t="s">
        <v>49</v>
      </c>
      <c r="C116" s="20"/>
      <c r="D116" s="21">
        <v>99364</v>
      </c>
      <c r="E116" s="22" t="e">
        <f>((#REF!-D116)/D116)</f>
        <v>#REF!</v>
      </c>
      <c r="F116" s="21">
        <v>141945</v>
      </c>
      <c r="G116" s="22">
        <f>((H116-F116)/F116)</f>
        <v>0.0591426256648702</v>
      </c>
      <c r="H116" s="21">
        <v>150340</v>
      </c>
      <c r="I116" s="22">
        <f>((J116-H116)/H116)</f>
        <v>0.07741785286683517</v>
      </c>
      <c r="J116" s="24">
        <v>161979</v>
      </c>
      <c r="K116" s="22">
        <f>((L116-J116)/J116)</f>
        <v>0.09575315318652418</v>
      </c>
      <c r="L116" s="24">
        <v>177489</v>
      </c>
      <c r="M116" s="22">
        <f>((N116-L116)/L116)</f>
        <v>0.07030858250370446</v>
      </c>
      <c r="N116" s="24">
        <v>189968</v>
      </c>
      <c r="O116" s="22">
        <f>((P116-N116)/N116)</f>
        <v>0.08566179567084983</v>
      </c>
      <c r="P116" s="24">
        <v>206241</v>
      </c>
      <c r="Q116" s="22">
        <f>((R116-P116)/P116)</f>
        <v>0.10432455234410229</v>
      </c>
      <c r="R116" s="24">
        <v>227757</v>
      </c>
      <c r="S116" s="22">
        <f>((T116-R116)/R116)</f>
        <v>0.0656050088471485</v>
      </c>
      <c r="T116" s="24">
        <v>242699</v>
      </c>
      <c r="U116" s="22">
        <f>((V116-T116)/T116)</f>
        <v>0.08325951075200146</v>
      </c>
      <c r="V116" s="24">
        <v>262906</v>
      </c>
      <c r="W116" s="22">
        <f>((X116-V116)/V116)</f>
        <v>0.08543738066076849</v>
      </c>
      <c r="X116" s="24">
        <v>285368</v>
      </c>
      <c r="Y116" s="22">
        <f>((Z116-X116)/X116)</f>
        <v>0.08982086288581762</v>
      </c>
      <c r="Z116" s="24">
        <v>311000</v>
      </c>
    </row>
    <row r="117" spans="2:26" s="6" customFormat="1" ht="13.5" customHeight="1">
      <c r="B117" s="17" t="s">
        <v>8</v>
      </c>
      <c r="C117" s="13"/>
      <c r="D117" s="25">
        <f>(D116/$D$121)</f>
        <v>0.18566255470060877</v>
      </c>
      <c r="E117" s="13"/>
      <c r="F117" s="25">
        <f>(F116/$F$121)</f>
        <v>0.1682963352908327</v>
      </c>
      <c r="G117" s="13"/>
      <c r="H117" s="25">
        <f>(H116/$H$121)</f>
        <v>0.16312916327130722</v>
      </c>
      <c r="I117" s="13"/>
      <c r="J117" s="25">
        <f>(J116/$J$121)</f>
        <v>0.15932512145197447</v>
      </c>
      <c r="K117" s="22"/>
      <c r="L117" s="25">
        <f>(L116/$L$121)</f>
        <v>0.15440337881628338</v>
      </c>
      <c r="N117" s="25">
        <f>(N116/$N$121)</f>
        <v>0.1493087021552019</v>
      </c>
      <c r="P117" s="25">
        <f>(P116/$P$121)</f>
        <v>0.14581652687701457</v>
      </c>
      <c r="R117" s="25">
        <f>(R116/$R$121)</f>
        <v>0.1436485030740781</v>
      </c>
      <c r="S117" s="22"/>
      <c r="T117" s="25">
        <f>(T116/$T$121)</f>
        <v>0.13970450676968119</v>
      </c>
      <c r="V117" s="25">
        <f>(V116/$V$121)</f>
        <v>0.13926802523612516</v>
      </c>
      <c r="W117" s="9"/>
      <c r="X117" s="25">
        <f>(X116/$V$121)</f>
        <v>0.1511667205220975</v>
      </c>
      <c r="Y117" s="9"/>
      <c r="Z117" s="25">
        <f>(Z116/$V$121)</f>
        <v>0.16474464579901152</v>
      </c>
    </row>
    <row r="118" spans="2:26" s="6" customFormat="1" ht="13.5" customHeight="1">
      <c r="B118" s="17" t="s">
        <v>55</v>
      </c>
      <c r="C118" s="13"/>
      <c r="D118" s="25"/>
      <c r="E118" s="13"/>
      <c r="F118" s="25"/>
      <c r="G118" s="13"/>
      <c r="H118" s="25"/>
      <c r="I118" s="13"/>
      <c r="J118" s="25"/>
      <c r="K118" s="22"/>
      <c r="L118" s="25"/>
      <c r="N118" s="25"/>
      <c r="P118" s="25"/>
      <c r="R118" s="24">
        <v>20955</v>
      </c>
      <c r="S118" s="22">
        <f>((T118-R118)/R118)</f>
        <v>0.636172751133381</v>
      </c>
      <c r="T118" s="24">
        <v>34286</v>
      </c>
      <c r="U118" s="22">
        <f>((V118-T118)/T118)</f>
        <v>0.3870967741935484</v>
      </c>
      <c r="V118" s="24">
        <v>47558</v>
      </c>
      <c r="W118" s="22">
        <f>((X118-V118)/V118)</f>
        <v>0.3500777997392657</v>
      </c>
      <c r="X118" s="24">
        <v>64207</v>
      </c>
      <c r="Y118" s="22">
        <f>((Z118-X118)/X118)</f>
        <v>0.31049574033983834</v>
      </c>
      <c r="Z118" s="24">
        <v>84143</v>
      </c>
    </row>
    <row r="119" spans="2:26" s="6" customFormat="1" ht="13.5" customHeight="1">
      <c r="B119" s="17" t="s">
        <v>8</v>
      </c>
      <c r="C119" s="13"/>
      <c r="D119" s="25"/>
      <c r="E119" s="13"/>
      <c r="F119" s="25"/>
      <c r="G119" s="13"/>
      <c r="H119" s="25"/>
      <c r="I119" s="13"/>
      <c r="J119" s="25"/>
      <c r="K119" s="22"/>
      <c r="L119" s="25"/>
      <c r="N119" s="25"/>
      <c r="P119" s="25"/>
      <c r="R119" s="25">
        <f>(R118/$R$121)</f>
        <v>0.013216517524894104</v>
      </c>
      <c r="S119" s="22"/>
      <c r="T119" s="25">
        <f>(T118/$T$121)</f>
        <v>0.019736005171448127</v>
      </c>
      <c r="V119" s="25">
        <f>(V118/$V$121)</f>
        <v>0.02519268766851894</v>
      </c>
      <c r="W119" s="9"/>
      <c r="X119" s="25">
        <f>(X118/$V$121)</f>
        <v>0.034012088337032585</v>
      </c>
      <c r="Y119" s="9"/>
      <c r="Z119" s="25">
        <f>(Z118/$V$121)</f>
        <v>0.044572696885743494</v>
      </c>
    </row>
    <row r="120" spans="2:26" s="6" customFormat="1" ht="13.5" customHeight="1">
      <c r="B120" s="19"/>
      <c r="C120" s="20"/>
      <c r="D120" s="30"/>
      <c r="E120" s="22"/>
      <c r="F120" s="23"/>
      <c r="G120" s="22"/>
      <c r="H120" s="21"/>
      <c r="I120" s="22"/>
      <c r="J120" s="21"/>
      <c r="K120" s="22"/>
      <c r="L120" s="9"/>
      <c r="M120" s="22"/>
      <c r="N120" s="9"/>
      <c r="P120" s="9"/>
      <c r="R120" s="9"/>
      <c r="S120" s="22"/>
      <c r="T120" s="9"/>
      <c r="V120" s="9"/>
      <c r="W120" s="9"/>
      <c r="X120" s="9"/>
      <c r="Y120" s="9"/>
      <c r="Z120" s="9"/>
    </row>
    <row r="121" spans="2:26" s="6" customFormat="1" ht="13.5" customHeight="1">
      <c r="B121" s="19" t="s">
        <v>50</v>
      </c>
      <c r="C121" s="20"/>
      <c r="D121" s="30">
        <f>(D15+D27+D29+D35+D37+D43+D49+D55+D57+D68+D74+D76+D84+D88+D94+D100+D106+D108+D114+D116)</f>
        <v>535186</v>
      </c>
      <c r="E121" s="22" t="e">
        <f>((#REF!-D121)/D121)</f>
        <v>#REF!</v>
      </c>
      <c r="F121" s="30">
        <f>(F15+F27+F29+F35+F37+F43+F49+F55+F57+F68+F74+F76+F84+F88+F94+F100+F106+F108+F114+F116)</f>
        <v>843423</v>
      </c>
      <c r="G121" s="22">
        <f>((H121-F121)/F121)</f>
        <v>0.09269133044747416</v>
      </c>
      <c r="H121" s="30">
        <f>(H15+H27+H29+H35+H37+H43+H49+H55+H57+H68+H74+H76+H84+H88+H94+H100+H106+H108+H114+H116)</f>
        <v>921601</v>
      </c>
      <c r="I121" s="22">
        <f>((J121-H121)/H121)</f>
        <v>0.10314224919460808</v>
      </c>
      <c r="J121" s="30">
        <f>(J15+J27+J29+J35+J37+J43+J49+J55+J57+J68+J74+J76+J84+J88+J94+J100+J106+J108+J114+J116)</f>
        <v>1016657</v>
      </c>
      <c r="K121" s="22">
        <f>((L121-J121)/J121)</f>
        <v>0.13068124254296187</v>
      </c>
      <c r="L121" s="30">
        <f>(L15+L27+L29+L35+L37+L43+L49+L55+L57+L68+L74+L76+L84+L88+L94+L100+L106+L108+L114+L116)</f>
        <v>1149515</v>
      </c>
      <c r="M121" s="22">
        <f>((N121-L121)/L121)</f>
        <v>0.10682940196517662</v>
      </c>
      <c r="N121" s="30">
        <f>(N15+N27+N29+N35+N37+N43+N49+N55+N57+N68+N74+N76+N84+N88+N94+N100+N106+N108+N114+N116)</f>
        <v>1272317</v>
      </c>
      <c r="O121" s="22">
        <f>((P121-N121)/N121)</f>
        <v>0.11166242375131355</v>
      </c>
      <c r="P121" s="30">
        <f>(P15+P27+P29+P35+P37+P43+P49+P55+P57+P68+P74+P76+P82+P84+P88+P94+P100+P106+P108+P114+P116)</f>
        <v>1414387</v>
      </c>
      <c r="Q121" s="22">
        <f>((R121-P121)/P121)</f>
        <v>0.12099163807359654</v>
      </c>
      <c r="R121" s="30">
        <f>(R15+R27+R29+R35+R37+R43+R49+R55+R57+R68+R74+R76+R82+R84+R88+R94+R100+R106+R108+R114+R116+R118)</f>
        <v>1585516</v>
      </c>
      <c r="S121" s="22">
        <f>((T121-R121)/R121)</f>
        <v>0.0956880914478315</v>
      </c>
      <c r="T121" s="30">
        <f>(T15+T27+T29+T35+T37+T43+T49+T55+T57+T68+T74+T76+T82+T84+T88+T94+T100+T106+T108+T114+T116+T118)</f>
        <v>1737231</v>
      </c>
      <c r="U121" s="22">
        <f>((V121-T121)/T121)</f>
        <v>0.08665456695166043</v>
      </c>
      <c r="V121" s="24">
        <v>1887770</v>
      </c>
      <c r="W121" s="22">
        <f>((X121-V121)/V121)</f>
        <v>0.11549765066718932</v>
      </c>
      <c r="X121" s="24">
        <v>2105803</v>
      </c>
      <c r="Y121" s="22">
        <f>((Z121-X121)/X121)</f>
        <v>0.09820861685542284</v>
      </c>
      <c r="Z121" s="24">
        <v>2312611</v>
      </c>
    </row>
    <row r="122" spans="2:26" s="6" customFormat="1" ht="13.5" customHeight="1">
      <c r="B122" s="19"/>
      <c r="C122" s="20"/>
      <c r="D122" s="30"/>
      <c r="E122" s="22"/>
      <c r="F122" s="30"/>
      <c r="G122" s="22"/>
      <c r="H122" s="30"/>
      <c r="I122" s="22"/>
      <c r="J122" s="35"/>
      <c r="K122" s="22"/>
      <c r="L122" s="30"/>
      <c r="M122" s="22"/>
      <c r="N122" s="22"/>
      <c r="O122" s="22"/>
      <c r="P122" s="30"/>
      <c r="Q122" s="9"/>
      <c r="V122" s="9"/>
      <c r="W122" s="9"/>
      <c r="X122" s="9"/>
      <c r="Y122" s="9"/>
      <c r="Z122" s="9"/>
    </row>
    <row r="123" spans="2:26" s="6" customFormat="1" ht="13.5" customHeight="1">
      <c r="B123" s="19"/>
      <c r="C123" s="20"/>
      <c r="D123" s="30"/>
      <c r="E123" s="22"/>
      <c r="F123" s="30"/>
      <c r="G123" s="22"/>
      <c r="H123" s="30"/>
      <c r="I123" s="22"/>
      <c r="J123" s="35"/>
      <c r="K123" s="22"/>
      <c r="L123" s="30"/>
      <c r="M123" s="22"/>
      <c r="N123" s="22"/>
      <c r="O123" s="22"/>
      <c r="P123" s="30"/>
      <c r="Q123" s="9"/>
      <c r="V123" s="9"/>
      <c r="W123" s="9"/>
      <c r="X123" s="9"/>
      <c r="Y123" s="9"/>
      <c r="Z123" s="9"/>
    </row>
    <row r="124" spans="2:26" s="6" customFormat="1" ht="13.5" customHeight="1">
      <c r="B124" s="10"/>
      <c r="C124" s="9"/>
      <c r="D124" s="9"/>
      <c r="E124" s="9"/>
      <c r="F124" s="9"/>
      <c r="G124" s="9"/>
      <c r="H124" s="9"/>
      <c r="J124" s="7"/>
      <c r="N124" s="31"/>
      <c r="O124" s="9"/>
      <c r="P124" s="9"/>
      <c r="Q124" s="9"/>
      <c r="R124" s="9"/>
      <c r="S124" s="36"/>
      <c r="V124" s="9"/>
      <c r="W124" s="9"/>
      <c r="X124" s="9"/>
      <c r="Y124" s="9"/>
      <c r="Z124" s="9"/>
    </row>
    <row r="125" spans="10:26" s="6" customFormat="1" ht="12.75">
      <c r="J125" s="7"/>
      <c r="P125" s="9"/>
      <c r="Q125" s="9"/>
      <c r="R125" s="9"/>
      <c r="V125" s="9"/>
      <c r="W125" s="9"/>
      <c r="X125" s="9"/>
      <c r="Y125" s="9"/>
      <c r="Z125" s="9"/>
    </row>
    <row r="126" spans="10:26" s="6" customFormat="1" ht="12.75">
      <c r="J126" s="7"/>
      <c r="P126" s="9"/>
      <c r="Q126" s="10" t="s">
        <v>51</v>
      </c>
      <c r="R126" s="9"/>
      <c r="V126" s="9"/>
      <c r="W126" s="9"/>
      <c r="X126" s="9"/>
      <c r="Y126" s="9"/>
      <c r="Z126" s="9"/>
    </row>
    <row r="127" spans="10:26" s="6" customFormat="1" ht="12.75">
      <c r="J127" s="7"/>
      <c r="P127" s="9"/>
      <c r="Q127" s="9"/>
      <c r="R127" s="9"/>
      <c r="V127" s="9"/>
      <c r="W127" s="9"/>
      <c r="X127" s="9"/>
      <c r="Y127" s="9"/>
      <c r="Z127" s="9"/>
    </row>
    <row r="128" spans="10:26" s="6" customFormat="1" ht="12.75">
      <c r="J128" s="7"/>
      <c r="P128" s="9"/>
      <c r="Q128" s="9"/>
      <c r="R128" s="9"/>
      <c r="V128" s="9"/>
      <c r="W128" s="9"/>
      <c r="X128" s="9"/>
      <c r="Y128" s="9"/>
      <c r="Z128" s="9"/>
    </row>
    <row r="129" spans="10:26" s="6" customFormat="1" ht="12.75">
      <c r="J129" s="7"/>
      <c r="P129" s="9"/>
      <c r="Q129" s="9"/>
      <c r="R129" s="9"/>
      <c r="V129" s="9"/>
      <c r="W129" s="9"/>
      <c r="X129" s="9"/>
      <c r="Y129" s="9"/>
      <c r="Z129" s="9"/>
    </row>
    <row r="130" spans="10:26" s="6" customFormat="1" ht="12.75">
      <c r="J130" s="7"/>
      <c r="P130" s="9"/>
      <c r="Q130" s="9"/>
      <c r="R130" s="9"/>
      <c r="V130" s="9"/>
      <c r="W130" s="9"/>
      <c r="X130" s="9"/>
      <c r="Y130" s="9"/>
      <c r="Z130" s="9"/>
    </row>
    <row r="131" spans="10:26" s="6" customFormat="1" ht="12.75">
      <c r="J131" s="7"/>
      <c r="P131" s="9"/>
      <c r="Q131" s="9"/>
      <c r="R131" s="9"/>
      <c r="V131" s="9"/>
      <c r="W131" s="9"/>
      <c r="X131" s="9"/>
      <c r="Y131" s="9"/>
      <c r="Z131" s="9"/>
    </row>
    <row r="132" spans="10:26" s="6" customFormat="1" ht="12.75">
      <c r="J132" s="7"/>
      <c r="P132" s="9"/>
      <c r="Q132" s="9"/>
      <c r="R132" s="9"/>
      <c r="V132" s="9"/>
      <c r="W132" s="9"/>
      <c r="X132" s="9"/>
      <c r="Y132" s="9"/>
      <c r="Z132" s="9"/>
    </row>
    <row r="133" spans="10:26" s="6" customFormat="1" ht="12.75">
      <c r="J133" s="7"/>
      <c r="P133" s="9"/>
      <c r="Q133" s="9"/>
      <c r="R133" s="9"/>
      <c r="V133" s="9"/>
      <c r="W133" s="9"/>
      <c r="X133" s="9"/>
      <c r="Y133" s="9"/>
      <c r="Z133" s="9"/>
    </row>
    <row r="134" spans="10:26" s="6" customFormat="1" ht="12.75">
      <c r="J134" s="7"/>
      <c r="P134" s="9"/>
      <c r="Q134" s="9"/>
      <c r="R134" s="9"/>
      <c r="V134" s="9"/>
      <c r="W134" s="9"/>
      <c r="X134" s="9"/>
      <c r="Y134" s="9"/>
      <c r="Z134" s="9"/>
    </row>
    <row r="135" spans="10:26" s="6" customFormat="1" ht="12.75">
      <c r="J135" s="7"/>
      <c r="P135" s="9"/>
      <c r="Q135" s="9"/>
      <c r="R135" s="9"/>
      <c r="V135" s="9"/>
      <c r="W135" s="9"/>
      <c r="X135" s="9"/>
      <c r="Y135" s="9"/>
      <c r="Z135" s="9"/>
    </row>
    <row r="136" spans="10:26" s="6" customFormat="1" ht="12.75">
      <c r="J136" s="7"/>
      <c r="P136" s="9"/>
      <c r="Q136" s="9"/>
      <c r="R136" s="9"/>
      <c r="V136" s="9"/>
      <c r="W136" s="9"/>
      <c r="X136" s="9"/>
      <c r="Y136" s="9"/>
      <c r="Z136" s="9"/>
    </row>
    <row r="137" spans="10:26" s="6" customFormat="1" ht="12.75">
      <c r="J137" s="7"/>
      <c r="P137" s="9"/>
      <c r="Q137" s="9"/>
      <c r="R137" s="9"/>
      <c r="V137" s="9"/>
      <c r="W137" s="9"/>
      <c r="X137" s="9"/>
      <c r="Y137" s="9"/>
      <c r="Z137" s="9"/>
    </row>
    <row r="138" spans="10:26" s="6" customFormat="1" ht="12.75">
      <c r="J138" s="7"/>
      <c r="P138" s="9"/>
      <c r="Q138" s="9"/>
      <c r="R138" s="9"/>
      <c r="V138" s="9"/>
      <c r="W138" s="9"/>
      <c r="X138" s="9"/>
      <c r="Y138" s="9"/>
      <c r="Z138" s="9"/>
    </row>
    <row r="139" spans="10:26" s="6" customFormat="1" ht="12.75">
      <c r="J139" s="7"/>
      <c r="P139" s="9"/>
      <c r="Q139" s="9"/>
      <c r="R139" s="9"/>
      <c r="V139" s="9"/>
      <c r="W139" s="9"/>
      <c r="X139" s="9"/>
      <c r="Y139" s="9"/>
      <c r="Z139" s="9"/>
    </row>
    <row r="140" spans="10:26" s="6" customFormat="1" ht="12.75">
      <c r="J140" s="7"/>
      <c r="P140" s="9"/>
      <c r="Q140" s="9"/>
      <c r="R140" s="9"/>
      <c r="V140" s="9"/>
      <c r="W140" s="9"/>
      <c r="X140" s="9"/>
      <c r="Y140" s="9"/>
      <c r="Z140" s="9"/>
    </row>
    <row r="141" spans="10:26" s="6" customFormat="1" ht="12.75">
      <c r="J141" s="7"/>
      <c r="P141" s="9"/>
      <c r="Q141" s="9"/>
      <c r="R141" s="9"/>
      <c r="V141" s="9"/>
      <c r="W141" s="9"/>
      <c r="X141" s="9"/>
      <c r="Y141" s="9"/>
      <c r="Z141" s="9"/>
    </row>
    <row r="142" spans="10:26" s="6" customFormat="1" ht="12.75">
      <c r="J142" s="7"/>
      <c r="P142" s="9"/>
      <c r="Q142" s="9"/>
      <c r="R142" s="9"/>
      <c r="V142" s="9"/>
      <c r="W142" s="9"/>
      <c r="X142" s="9"/>
      <c r="Y142" s="9"/>
      <c r="Z142" s="9"/>
    </row>
    <row r="143" spans="10:26" s="6" customFormat="1" ht="12.75">
      <c r="J143" s="7"/>
      <c r="P143" s="9"/>
      <c r="Q143" s="9"/>
      <c r="R143" s="9"/>
      <c r="V143" s="9"/>
      <c r="W143" s="9"/>
      <c r="X143" s="9"/>
      <c r="Y143" s="9"/>
      <c r="Z143" s="9"/>
    </row>
    <row r="144" spans="10:26" s="6" customFormat="1" ht="12.75">
      <c r="J144" s="7"/>
      <c r="P144" s="9"/>
      <c r="Q144" s="9"/>
      <c r="R144" s="9"/>
      <c r="V144" s="9"/>
      <c r="W144" s="9"/>
      <c r="X144" s="9"/>
      <c r="Y144" s="9"/>
      <c r="Z144" s="9"/>
    </row>
    <row r="145" spans="10:26" s="6" customFormat="1" ht="12.75">
      <c r="J145" s="7"/>
      <c r="P145" s="9"/>
      <c r="Q145" s="9"/>
      <c r="R145" s="9"/>
      <c r="V145" s="9"/>
      <c r="W145" s="9"/>
      <c r="X145" s="9"/>
      <c r="Y145" s="9"/>
      <c r="Z145" s="9"/>
    </row>
    <row r="146" spans="10:26" s="6" customFormat="1" ht="12.75">
      <c r="J146" s="7"/>
      <c r="P146" s="9"/>
      <c r="Q146" s="9"/>
      <c r="R146" s="9"/>
      <c r="V146" s="9"/>
      <c r="W146" s="9"/>
      <c r="X146" s="9"/>
      <c r="Y146" s="9"/>
      <c r="Z146" s="9"/>
    </row>
    <row r="147" spans="10:26" s="6" customFormat="1" ht="12.75">
      <c r="J147" s="7"/>
      <c r="P147" s="9"/>
      <c r="Q147" s="9"/>
      <c r="R147" s="9"/>
      <c r="V147" s="9"/>
      <c r="W147" s="9"/>
      <c r="X147" s="9"/>
      <c r="Y147" s="9"/>
      <c r="Z147" s="9"/>
    </row>
    <row r="148" spans="10:26" s="6" customFormat="1" ht="12.75">
      <c r="J148" s="7"/>
      <c r="P148" s="9"/>
      <c r="Q148" s="9"/>
      <c r="R148" s="9"/>
      <c r="V148" s="9"/>
      <c r="W148" s="9"/>
      <c r="X148" s="9"/>
      <c r="Y148" s="9"/>
      <c r="Z148" s="9"/>
    </row>
    <row r="149" spans="10:26" s="6" customFormat="1" ht="12.75">
      <c r="J149" s="7"/>
      <c r="P149" s="9"/>
      <c r="Q149" s="9"/>
      <c r="R149" s="9"/>
      <c r="V149" s="9"/>
      <c r="W149" s="9"/>
      <c r="X149" s="9"/>
      <c r="Y149" s="9"/>
      <c r="Z149" s="9"/>
    </row>
    <row r="150" spans="10:26" s="6" customFormat="1" ht="12.75">
      <c r="J150" s="7"/>
      <c r="P150" s="9"/>
      <c r="Q150" s="9"/>
      <c r="R150" s="9"/>
      <c r="V150" s="9"/>
      <c r="W150" s="9"/>
      <c r="X150" s="9"/>
      <c r="Y150" s="9"/>
      <c r="Z150" s="9"/>
    </row>
    <row r="151" spans="10:26" s="6" customFormat="1" ht="12.75">
      <c r="J151" s="7"/>
      <c r="P151" s="9"/>
      <c r="Q151" s="9"/>
      <c r="R151" s="9"/>
      <c r="V151" s="9"/>
      <c r="W151" s="9"/>
      <c r="X151" s="9"/>
      <c r="Y151" s="9"/>
      <c r="Z151" s="9"/>
    </row>
    <row r="152" spans="10:26" s="6" customFormat="1" ht="12.75">
      <c r="J152" s="7"/>
      <c r="P152" s="9"/>
      <c r="Q152" s="9"/>
      <c r="R152" s="9"/>
      <c r="V152" s="9"/>
      <c r="W152" s="9"/>
      <c r="X152" s="9"/>
      <c r="Y152" s="9"/>
      <c r="Z152" s="9"/>
    </row>
    <row r="153" spans="10:26" s="6" customFormat="1" ht="12.75">
      <c r="J153" s="7"/>
      <c r="P153" s="9"/>
      <c r="Q153" s="9"/>
      <c r="R153" s="9"/>
      <c r="V153" s="9"/>
      <c r="W153" s="9"/>
      <c r="X153" s="9"/>
      <c r="Y153" s="9"/>
      <c r="Z153" s="9"/>
    </row>
    <row r="154" spans="10:26" s="6" customFormat="1" ht="12.75">
      <c r="J154" s="7"/>
      <c r="P154" s="9"/>
      <c r="Q154" s="9"/>
      <c r="R154" s="9"/>
      <c r="V154" s="9"/>
      <c r="W154" s="9"/>
      <c r="X154" s="9"/>
      <c r="Y154" s="9"/>
      <c r="Z154" s="9"/>
    </row>
    <row r="155" spans="10:26" s="6" customFormat="1" ht="12.75">
      <c r="J155" s="7"/>
      <c r="P155" s="9"/>
      <c r="Q155" s="9"/>
      <c r="R155" s="9"/>
      <c r="V155" s="9"/>
      <c r="W155" s="9"/>
      <c r="X155" s="9"/>
      <c r="Y155" s="9"/>
      <c r="Z155" s="9"/>
    </row>
    <row r="156" spans="10:26" s="6" customFormat="1" ht="12.75">
      <c r="J156" s="7"/>
      <c r="P156" s="9"/>
      <c r="Q156" s="9"/>
      <c r="R156" s="9"/>
      <c r="V156" s="9"/>
      <c r="W156" s="9"/>
      <c r="X156" s="9"/>
      <c r="Y156" s="9"/>
      <c r="Z156" s="9"/>
    </row>
    <row r="157" spans="10:26" s="6" customFormat="1" ht="12.75">
      <c r="J157" s="7"/>
      <c r="P157" s="9"/>
      <c r="Q157" s="9"/>
      <c r="R157" s="9"/>
      <c r="V157" s="9"/>
      <c r="W157" s="9"/>
      <c r="X157" s="9"/>
      <c r="Y157" s="9"/>
      <c r="Z157" s="9"/>
    </row>
    <row r="158" spans="10:26" s="6" customFormat="1" ht="12.75">
      <c r="J158" s="7"/>
      <c r="P158" s="9"/>
      <c r="Q158" s="9"/>
      <c r="R158" s="9"/>
      <c r="V158" s="9"/>
      <c r="W158" s="9"/>
      <c r="X158" s="9"/>
      <c r="Y158" s="9"/>
      <c r="Z158" s="9"/>
    </row>
    <row r="159" spans="10:26" s="6" customFormat="1" ht="12.75">
      <c r="J159" s="7"/>
      <c r="P159" s="9"/>
      <c r="Q159" s="9"/>
      <c r="R159" s="9"/>
      <c r="V159" s="9"/>
      <c r="W159" s="9"/>
      <c r="X159" s="9"/>
      <c r="Y159" s="9"/>
      <c r="Z159" s="9"/>
    </row>
    <row r="160" spans="10:26" s="6" customFormat="1" ht="12.75">
      <c r="J160" s="7"/>
      <c r="P160" s="9"/>
      <c r="Q160" s="9"/>
      <c r="R160" s="9"/>
      <c r="V160" s="9"/>
      <c r="W160" s="9"/>
      <c r="X160" s="9"/>
      <c r="Y160" s="9"/>
      <c r="Z160" s="9"/>
    </row>
    <row r="161" spans="10:26" s="6" customFormat="1" ht="12.75">
      <c r="J161" s="7"/>
      <c r="P161" s="9"/>
      <c r="Q161" s="9"/>
      <c r="R161" s="9"/>
      <c r="V161" s="9"/>
      <c r="W161" s="9"/>
      <c r="X161" s="9"/>
      <c r="Y161" s="9"/>
      <c r="Z161" s="9"/>
    </row>
    <row r="162" spans="10:26" s="6" customFormat="1" ht="12.75">
      <c r="J162" s="7"/>
      <c r="P162" s="9"/>
      <c r="Q162" s="9"/>
      <c r="R162" s="9"/>
      <c r="V162" s="9"/>
      <c r="W162" s="9"/>
      <c r="X162" s="9"/>
      <c r="Y162" s="9"/>
      <c r="Z162" s="9"/>
    </row>
    <row r="163" spans="10:26" s="6" customFormat="1" ht="12.75">
      <c r="J163" s="7"/>
      <c r="P163" s="9"/>
      <c r="Q163" s="9"/>
      <c r="R163" s="9"/>
      <c r="V163" s="9"/>
      <c r="W163" s="9"/>
      <c r="X163" s="9"/>
      <c r="Y163" s="9"/>
      <c r="Z163" s="9"/>
    </row>
    <row r="164" spans="10:26" s="6" customFormat="1" ht="12.75">
      <c r="J164" s="7"/>
      <c r="P164" s="9"/>
      <c r="Q164" s="9"/>
      <c r="R164" s="9"/>
      <c r="V164" s="9"/>
      <c r="W164" s="9"/>
      <c r="X164" s="9"/>
      <c r="Y164" s="9"/>
      <c r="Z164" s="9"/>
    </row>
    <row r="165" spans="10:26" s="6" customFormat="1" ht="12.75">
      <c r="J165" s="7"/>
      <c r="P165" s="9"/>
      <c r="Q165" s="9"/>
      <c r="R165" s="9"/>
      <c r="V165" s="9"/>
      <c r="W165" s="9"/>
      <c r="X165" s="9"/>
      <c r="Y165" s="9"/>
      <c r="Z165" s="9"/>
    </row>
    <row r="166" spans="10:26" s="6" customFormat="1" ht="12.75">
      <c r="J166" s="7"/>
      <c r="P166" s="9"/>
      <c r="Q166" s="9"/>
      <c r="R166" s="9"/>
      <c r="V166" s="9"/>
      <c r="W166" s="9"/>
      <c r="X166" s="9"/>
      <c r="Y166" s="9"/>
      <c r="Z166" s="9"/>
    </row>
    <row r="167" spans="10:26" s="6" customFormat="1" ht="12.75">
      <c r="J167" s="7"/>
      <c r="P167" s="9"/>
      <c r="Q167" s="9"/>
      <c r="R167" s="9"/>
      <c r="V167" s="9"/>
      <c r="W167" s="9"/>
      <c r="X167" s="9"/>
      <c r="Y167" s="9"/>
      <c r="Z167" s="9"/>
    </row>
    <row r="168" spans="10:26" s="6" customFormat="1" ht="12.75">
      <c r="J168" s="7"/>
      <c r="P168" s="9"/>
      <c r="Q168" s="9"/>
      <c r="R168" s="9"/>
      <c r="V168" s="9"/>
      <c r="W168" s="9"/>
      <c r="X168" s="9"/>
      <c r="Y168" s="9"/>
      <c r="Z168" s="9"/>
    </row>
    <row r="169" spans="10:26" s="6" customFormat="1" ht="12.75">
      <c r="J169" s="7"/>
      <c r="P169" s="9"/>
      <c r="Q169" s="9"/>
      <c r="R169" s="9"/>
      <c r="V169" s="9"/>
      <c r="W169" s="9"/>
      <c r="X169" s="9"/>
      <c r="Y169" s="9"/>
      <c r="Z169" s="9"/>
    </row>
    <row r="170" spans="10:26" s="6" customFormat="1" ht="12.75">
      <c r="J170" s="7"/>
      <c r="P170" s="9"/>
      <c r="Q170" s="9"/>
      <c r="R170" s="9"/>
      <c r="V170" s="9"/>
      <c r="W170" s="9"/>
      <c r="X170" s="9"/>
      <c r="Y170" s="9"/>
      <c r="Z170" s="9"/>
    </row>
    <row r="171" spans="10:26" s="6" customFormat="1" ht="12.75">
      <c r="J171" s="7"/>
      <c r="P171" s="9"/>
      <c r="Q171" s="9"/>
      <c r="R171" s="9"/>
      <c r="V171" s="9"/>
      <c r="W171" s="9"/>
      <c r="X171" s="9"/>
      <c r="Y171" s="9"/>
      <c r="Z171" s="9"/>
    </row>
    <row r="172" spans="10:26" s="6" customFormat="1" ht="12.75">
      <c r="J172" s="7"/>
      <c r="P172" s="9"/>
      <c r="Q172" s="9"/>
      <c r="R172" s="9"/>
      <c r="V172" s="9"/>
      <c r="W172" s="9"/>
      <c r="X172" s="9"/>
      <c r="Y172" s="9"/>
      <c r="Z172" s="9"/>
    </row>
    <row r="173" spans="10:26" s="6" customFormat="1" ht="12.75">
      <c r="J173" s="7"/>
      <c r="P173" s="9"/>
      <c r="Q173" s="9"/>
      <c r="R173" s="9"/>
      <c r="V173" s="9"/>
      <c r="W173" s="9"/>
      <c r="X173" s="9"/>
      <c r="Y173" s="9"/>
      <c r="Z173" s="9"/>
    </row>
    <row r="174" spans="10:26" s="6" customFormat="1" ht="12.75">
      <c r="J174" s="7"/>
      <c r="P174" s="9"/>
      <c r="Q174" s="9"/>
      <c r="R174" s="9"/>
      <c r="V174" s="9"/>
      <c r="W174" s="9"/>
      <c r="X174" s="9"/>
      <c r="Y174" s="9"/>
      <c r="Z174" s="9"/>
    </row>
    <row r="175" spans="10:26" s="6" customFormat="1" ht="12.75">
      <c r="J175" s="7"/>
      <c r="P175" s="9"/>
      <c r="Q175" s="9"/>
      <c r="R175" s="9"/>
      <c r="V175" s="9"/>
      <c r="W175" s="9"/>
      <c r="X175" s="9"/>
      <c r="Y175" s="9"/>
      <c r="Z175" s="9"/>
    </row>
    <row r="176" spans="10:26" s="6" customFormat="1" ht="12.75">
      <c r="J176" s="7"/>
      <c r="P176" s="9"/>
      <c r="Q176" s="9"/>
      <c r="R176" s="9"/>
      <c r="V176" s="9"/>
      <c r="W176" s="9"/>
      <c r="X176" s="9"/>
      <c r="Y176" s="9"/>
      <c r="Z176" s="9"/>
    </row>
    <row r="177" spans="10:26" s="6" customFormat="1" ht="12.75">
      <c r="J177" s="7"/>
      <c r="P177" s="9"/>
      <c r="Q177" s="9"/>
      <c r="R177" s="9"/>
      <c r="V177" s="9"/>
      <c r="W177" s="9"/>
      <c r="X177" s="9"/>
      <c r="Y177" s="9"/>
      <c r="Z177" s="9"/>
    </row>
    <row r="178" spans="10:26" s="6" customFormat="1" ht="12.75">
      <c r="J178" s="7"/>
      <c r="P178" s="9"/>
      <c r="Q178" s="9"/>
      <c r="R178" s="9"/>
      <c r="V178" s="9"/>
      <c r="W178" s="9"/>
      <c r="X178" s="9"/>
      <c r="Y178" s="9"/>
      <c r="Z178" s="9"/>
    </row>
    <row r="179" spans="10:26" s="6" customFormat="1" ht="12.75">
      <c r="J179" s="7"/>
      <c r="P179" s="9"/>
      <c r="Q179" s="9"/>
      <c r="R179" s="9"/>
      <c r="V179" s="9"/>
      <c r="W179" s="9"/>
      <c r="X179" s="9"/>
      <c r="Y179" s="9"/>
      <c r="Z179" s="9"/>
    </row>
    <row r="180" spans="10:26" s="6" customFormat="1" ht="12.75">
      <c r="J180" s="7"/>
      <c r="P180" s="9"/>
      <c r="Q180" s="9"/>
      <c r="R180" s="9"/>
      <c r="V180" s="9"/>
      <c r="W180" s="9"/>
      <c r="X180" s="9"/>
      <c r="Y180" s="9"/>
      <c r="Z180" s="9"/>
    </row>
    <row r="181" spans="10:26" s="6" customFormat="1" ht="12.75">
      <c r="J181" s="7"/>
      <c r="P181" s="9"/>
      <c r="Q181" s="9"/>
      <c r="R181" s="9"/>
      <c r="V181" s="9"/>
      <c r="W181" s="9"/>
      <c r="X181" s="9"/>
      <c r="Y181" s="9"/>
      <c r="Z181" s="9"/>
    </row>
    <row r="182" spans="10:26" s="6" customFormat="1" ht="12.75">
      <c r="J182" s="7"/>
      <c r="P182" s="9"/>
      <c r="Q182" s="9"/>
      <c r="R182" s="9"/>
      <c r="V182" s="9"/>
      <c r="W182" s="9"/>
      <c r="X182" s="9"/>
      <c r="Y182" s="9"/>
      <c r="Z182" s="9"/>
    </row>
    <row r="183" spans="10:26" s="6" customFormat="1" ht="12.75">
      <c r="J183" s="7"/>
      <c r="P183" s="9"/>
      <c r="Q183" s="9"/>
      <c r="R183" s="9"/>
      <c r="V183" s="9"/>
      <c r="W183" s="9"/>
      <c r="X183" s="9"/>
      <c r="Y183" s="9"/>
      <c r="Z183" s="9"/>
    </row>
    <row r="184" spans="10:26" s="6" customFormat="1" ht="12.75">
      <c r="J184" s="7"/>
      <c r="P184" s="9"/>
      <c r="Q184" s="9"/>
      <c r="R184" s="9"/>
      <c r="V184" s="9"/>
      <c r="W184" s="9"/>
      <c r="X184" s="9"/>
      <c r="Y184" s="9"/>
      <c r="Z184" s="9"/>
    </row>
    <row r="185" spans="10:26" s="6" customFormat="1" ht="12.75">
      <c r="J185" s="7"/>
      <c r="P185" s="9"/>
      <c r="Q185" s="9"/>
      <c r="R185" s="9"/>
      <c r="V185" s="9"/>
      <c r="W185" s="9"/>
      <c r="X185" s="9"/>
      <c r="Y185" s="9"/>
      <c r="Z185" s="9"/>
    </row>
    <row r="186" spans="10:26" s="6" customFormat="1" ht="12.75">
      <c r="J186" s="7"/>
      <c r="P186" s="9"/>
      <c r="Q186" s="9"/>
      <c r="R186" s="9"/>
      <c r="V186" s="9"/>
      <c r="W186" s="9"/>
      <c r="X186" s="9"/>
      <c r="Y186" s="9"/>
      <c r="Z186" s="9"/>
    </row>
    <row r="187" spans="10:26" s="6" customFormat="1" ht="12.75">
      <c r="J187" s="7"/>
      <c r="P187" s="9"/>
      <c r="Q187" s="9"/>
      <c r="R187" s="9"/>
      <c r="V187" s="9"/>
      <c r="W187" s="9"/>
      <c r="X187" s="9"/>
      <c r="Y187" s="9"/>
      <c r="Z187" s="9"/>
    </row>
    <row r="188" spans="10:26" s="6" customFormat="1" ht="12.75">
      <c r="J188" s="7"/>
      <c r="P188" s="9"/>
      <c r="Q188" s="9"/>
      <c r="R188" s="9"/>
      <c r="V188" s="9"/>
      <c r="W188" s="9"/>
      <c r="X188" s="9"/>
      <c r="Y188" s="9"/>
      <c r="Z188" s="9"/>
    </row>
    <row r="189" spans="10:26" s="6" customFormat="1" ht="12.75">
      <c r="J189" s="7"/>
      <c r="P189" s="9"/>
      <c r="Q189" s="9"/>
      <c r="R189" s="9"/>
      <c r="V189" s="9"/>
      <c r="W189" s="9"/>
      <c r="X189" s="9"/>
      <c r="Y189" s="9"/>
      <c r="Z189" s="9"/>
    </row>
    <row r="190" spans="10:26" s="6" customFormat="1" ht="12.75">
      <c r="J190" s="7"/>
      <c r="P190" s="9"/>
      <c r="Q190" s="9"/>
      <c r="R190" s="9"/>
      <c r="V190" s="9"/>
      <c r="W190" s="9"/>
      <c r="X190" s="9"/>
      <c r="Y190" s="9"/>
      <c r="Z190" s="9"/>
    </row>
    <row r="191" spans="10:26" s="6" customFormat="1" ht="12.75">
      <c r="J191" s="7"/>
      <c r="P191" s="9"/>
      <c r="Q191" s="9"/>
      <c r="R191" s="9"/>
      <c r="V191" s="9"/>
      <c r="W191" s="9"/>
      <c r="X191" s="9"/>
      <c r="Y191" s="9"/>
      <c r="Z191" s="9"/>
    </row>
    <row r="192" spans="10:26" s="6" customFormat="1" ht="12.75">
      <c r="J192" s="7"/>
      <c r="P192" s="9"/>
      <c r="Q192" s="9"/>
      <c r="R192" s="9"/>
      <c r="V192" s="9"/>
      <c r="W192" s="9"/>
      <c r="X192" s="9"/>
      <c r="Y192" s="9"/>
      <c r="Z192" s="9"/>
    </row>
    <row r="193" spans="10:26" s="6" customFormat="1" ht="12.75">
      <c r="J193" s="7"/>
      <c r="P193" s="9"/>
      <c r="Q193" s="9"/>
      <c r="R193" s="9"/>
      <c r="V193" s="9"/>
      <c r="W193" s="9"/>
      <c r="X193" s="9"/>
      <c r="Y193" s="9"/>
      <c r="Z193" s="9"/>
    </row>
    <row r="194" spans="10:26" s="6" customFormat="1" ht="12.75">
      <c r="J194" s="7"/>
      <c r="P194" s="9"/>
      <c r="Q194" s="9"/>
      <c r="R194" s="9"/>
      <c r="V194" s="9"/>
      <c r="W194" s="9"/>
      <c r="X194" s="9"/>
      <c r="Y194" s="9"/>
      <c r="Z194" s="9"/>
    </row>
    <row r="195" spans="10:26" s="6" customFormat="1" ht="12.75">
      <c r="J195" s="7"/>
      <c r="P195" s="9"/>
      <c r="Q195" s="9"/>
      <c r="R195" s="9"/>
      <c r="V195" s="9"/>
      <c r="W195" s="9"/>
      <c r="X195" s="9"/>
      <c r="Y195" s="9"/>
      <c r="Z195" s="9"/>
    </row>
    <row r="196" spans="10:26" s="6" customFormat="1" ht="12.75">
      <c r="J196" s="7"/>
      <c r="P196" s="9"/>
      <c r="Q196" s="9"/>
      <c r="R196" s="9"/>
      <c r="V196" s="9"/>
      <c r="W196" s="9"/>
      <c r="X196" s="9"/>
      <c r="Y196" s="9"/>
      <c r="Z196" s="9"/>
    </row>
    <row r="197" spans="10:26" s="6" customFormat="1" ht="12.75">
      <c r="J197" s="7"/>
      <c r="P197" s="9"/>
      <c r="Q197" s="9"/>
      <c r="R197" s="9"/>
      <c r="V197" s="9"/>
      <c r="W197" s="9"/>
      <c r="X197" s="9"/>
      <c r="Y197" s="9"/>
      <c r="Z197" s="9"/>
    </row>
    <row r="198" spans="10:26" s="6" customFormat="1" ht="12.75">
      <c r="J198" s="7"/>
      <c r="P198" s="9"/>
      <c r="Q198" s="9"/>
      <c r="R198" s="9"/>
      <c r="V198" s="9"/>
      <c r="W198" s="9"/>
      <c r="X198" s="9"/>
      <c r="Y198" s="9"/>
      <c r="Z198" s="9"/>
    </row>
    <row r="199" spans="10:26" s="6" customFormat="1" ht="12.75">
      <c r="J199" s="7"/>
      <c r="P199" s="9"/>
      <c r="Q199" s="9"/>
      <c r="R199" s="9"/>
      <c r="V199" s="9"/>
      <c r="W199" s="9"/>
      <c r="X199" s="9"/>
      <c r="Y199" s="9"/>
      <c r="Z199" s="9"/>
    </row>
    <row r="200" spans="10:26" s="6" customFormat="1" ht="12.75">
      <c r="J200" s="7"/>
      <c r="P200" s="9"/>
      <c r="Q200" s="9"/>
      <c r="R200" s="9"/>
      <c r="V200" s="9"/>
      <c r="W200" s="9"/>
      <c r="X200" s="9"/>
      <c r="Y200" s="9"/>
      <c r="Z200" s="9"/>
    </row>
    <row r="201" spans="10:26" s="6" customFormat="1" ht="12.75">
      <c r="J201" s="7"/>
      <c r="P201" s="9"/>
      <c r="Q201" s="9"/>
      <c r="R201" s="9"/>
      <c r="V201" s="9"/>
      <c r="W201" s="9"/>
      <c r="X201" s="9"/>
      <c r="Y201" s="9"/>
      <c r="Z201" s="9"/>
    </row>
    <row r="202" spans="10:26" s="6" customFormat="1" ht="12.75">
      <c r="J202" s="7"/>
      <c r="P202" s="9"/>
      <c r="Q202" s="9"/>
      <c r="R202" s="9"/>
      <c r="V202" s="9"/>
      <c r="W202" s="9"/>
      <c r="X202" s="9"/>
      <c r="Y202" s="9"/>
      <c r="Z202" s="9"/>
    </row>
    <row r="203" spans="10:26" s="6" customFormat="1" ht="12.75">
      <c r="J203" s="7"/>
      <c r="P203" s="9"/>
      <c r="Q203" s="9"/>
      <c r="R203" s="9"/>
      <c r="V203" s="9"/>
      <c r="W203" s="9"/>
      <c r="X203" s="9"/>
      <c r="Y203" s="9"/>
      <c r="Z203" s="9"/>
    </row>
    <row r="204" spans="10:26" s="6" customFormat="1" ht="12.75">
      <c r="J204" s="7"/>
      <c r="P204" s="9"/>
      <c r="Q204" s="9"/>
      <c r="R204" s="9"/>
      <c r="V204" s="9"/>
      <c r="W204" s="9"/>
      <c r="X204" s="9"/>
      <c r="Y204" s="9"/>
      <c r="Z204" s="9"/>
    </row>
    <row r="205" spans="10:26" s="6" customFormat="1" ht="12.75">
      <c r="J205" s="7"/>
      <c r="P205" s="9"/>
      <c r="Q205" s="9"/>
      <c r="R205" s="9"/>
      <c r="V205" s="9"/>
      <c r="W205" s="9"/>
      <c r="X205" s="9"/>
      <c r="Y205" s="9"/>
      <c r="Z205" s="9"/>
    </row>
    <row r="206" spans="10:26" s="6" customFormat="1" ht="12.75">
      <c r="J206" s="7"/>
      <c r="P206" s="9"/>
      <c r="Q206" s="9"/>
      <c r="R206" s="9"/>
      <c r="V206" s="9"/>
      <c r="W206" s="9"/>
      <c r="X206" s="9"/>
      <c r="Y206" s="9"/>
      <c r="Z206" s="9"/>
    </row>
    <row r="207" spans="10:26" s="6" customFormat="1" ht="12.75">
      <c r="J207" s="7"/>
      <c r="P207" s="9"/>
      <c r="Q207" s="9"/>
      <c r="R207" s="9"/>
      <c r="V207" s="9"/>
      <c r="W207" s="9"/>
      <c r="X207" s="9"/>
      <c r="Y207" s="9"/>
      <c r="Z207" s="9"/>
    </row>
    <row r="208" spans="10:26" s="6" customFormat="1" ht="12.75">
      <c r="J208" s="7"/>
      <c r="P208" s="9"/>
      <c r="Q208" s="9"/>
      <c r="R208" s="9"/>
      <c r="V208" s="9"/>
      <c r="W208" s="9"/>
      <c r="X208" s="9"/>
      <c r="Y208" s="9"/>
      <c r="Z208" s="9"/>
    </row>
    <row r="209" spans="10:26" s="6" customFormat="1" ht="12.75">
      <c r="J209" s="7"/>
      <c r="P209" s="9"/>
      <c r="Q209" s="9"/>
      <c r="R209" s="9"/>
      <c r="V209" s="9"/>
      <c r="W209" s="9"/>
      <c r="X209" s="9"/>
      <c r="Y209" s="9"/>
      <c r="Z209" s="9"/>
    </row>
    <row r="210" spans="10:26" s="6" customFormat="1" ht="12.75">
      <c r="J210" s="7"/>
      <c r="P210" s="9"/>
      <c r="Q210" s="9"/>
      <c r="R210" s="9"/>
      <c r="V210" s="9"/>
      <c r="W210" s="9"/>
      <c r="X210" s="9"/>
      <c r="Y210" s="9"/>
      <c r="Z210" s="9"/>
    </row>
    <row r="211" spans="10:26" s="6" customFormat="1" ht="12.75">
      <c r="J211" s="7"/>
      <c r="P211" s="9"/>
      <c r="Q211" s="9"/>
      <c r="R211" s="9"/>
      <c r="V211" s="9"/>
      <c r="W211" s="9"/>
      <c r="X211" s="9"/>
      <c r="Y211" s="9"/>
      <c r="Z211" s="9"/>
    </row>
    <row r="212" spans="10:26" s="6" customFormat="1" ht="12.75">
      <c r="J212" s="7"/>
      <c r="P212" s="9"/>
      <c r="Q212" s="9"/>
      <c r="R212" s="9"/>
      <c r="V212" s="9"/>
      <c r="W212" s="9"/>
      <c r="X212" s="9"/>
      <c r="Y212" s="9"/>
      <c r="Z212" s="9"/>
    </row>
    <row r="213" spans="10:26" s="6" customFormat="1" ht="12.75">
      <c r="J213" s="7"/>
      <c r="P213" s="9"/>
      <c r="Q213" s="9"/>
      <c r="R213" s="9"/>
      <c r="V213" s="9"/>
      <c r="W213" s="9"/>
      <c r="X213" s="9"/>
      <c r="Y213" s="9"/>
      <c r="Z213" s="9"/>
    </row>
    <row r="214" spans="10:26" s="6" customFormat="1" ht="12.75">
      <c r="J214" s="7"/>
      <c r="P214" s="9"/>
      <c r="Q214" s="9"/>
      <c r="R214" s="9"/>
      <c r="V214" s="9"/>
      <c r="W214" s="9"/>
      <c r="X214" s="9"/>
      <c r="Y214" s="9"/>
      <c r="Z214" s="9"/>
    </row>
    <row r="215" spans="10:26" s="6" customFormat="1" ht="12.75">
      <c r="J215" s="7"/>
      <c r="P215" s="9"/>
      <c r="Q215" s="9"/>
      <c r="R215" s="9"/>
      <c r="V215" s="9"/>
      <c r="W215" s="9"/>
      <c r="X215" s="9"/>
      <c r="Y215" s="9"/>
      <c r="Z215" s="9"/>
    </row>
    <row r="216" spans="10:26" s="6" customFormat="1" ht="12.75">
      <c r="J216" s="7"/>
      <c r="P216" s="9"/>
      <c r="Q216" s="9"/>
      <c r="R216" s="9"/>
      <c r="V216" s="9"/>
      <c r="W216" s="9"/>
      <c r="X216" s="9"/>
      <c r="Y216" s="9"/>
      <c r="Z216" s="9"/>
    </row>
    <row r="217" spans="10:26" s="6" customFormat="1" ht="12.75">
      <c r="J217" s="7"/>
      <c r="P217" s="9"/>
      <c r="Q217" s="9"/>
      <c r="R217" s="9"/>
      <c r="V217" s="9"/>
      <c r="W217" s="9"/>
      <c r="X217" s="9"/>
      <c r="Y217" s="9"/>
      <c r="Z217" s="9"/>
    </row>
    <row r="218" spans="10:26" s="6" customFormat="1" ht="12.75">
      <c r="J218" s="7"/>
      <c r="P218" s="9"/>
      <c r="Q218" s="9"/>
      <c r="R218" s="9"/>
      <c r="V218" s="9"/>
      <c r="W218" s="9"/>
      <c r="X218" s="9"/>
      <c r="Y218" s="9"/>
      <c r="Z218" s="9"/>
    </row>
    <row r="219" spans="10:26" s="6" customFormat="1" ht="12.75">
      <c r="J219" s="7"/>
      <c r="P219" s="9"/>
      <c r="Q219" s="9"/>
      <c r="R219" s="9"/>
      <c r="V219" s="9"/>
      <c r="W219" s="9"/>
      <c r="X219" s="9"/>
      <c r="Y219" s="9"/>
      <c r="Z219" s="9"/>
    </row>
    <row r="220" spans="10:26" s="6" customFormat="1" ht="12.75">
      <c r="J220" s="7"/>
      <c r="P220" s="9"/>
      <c r="Q220" s="9"/>
      <c r="R220" s="9"/>
      <c r="V220" s="9"/>
      <c r="W220" s="9"/>
      <c r="X220" s="9"/>
      <c r="Y220" s="9"/>
      <c r="Z220" s="9"/>
    </row>
    <row r="221" spans="10:26" s="6" customFormat="1" ht="12.75">
      <c r="J221" s="7"/>
      <c r="P221" s="9"/>
      <c r="Q221" s="9"/>
      <c r="R221" s="9"/>
      <c r="V221" s="9"/>
      <c r="W221" s="9"/>
      <c r="X221" s="9"/>
      <c r="Y221" s="9"/>
      <c r="Z221" s="9"/>
    </row>
    <row r="222" spans="10:26" s="6" customFormat="1" ht="12.75">
      <c r="J222" s="7"/>
      <c r="P222" s="9"/>
      <c r="Q222" s="9"/>
      <c r="R222" s="9"/>
      <c r="V222" s="9"/>
      <c r="W222" s="9"/>
      <c r="X222" s="9"/>
      <c r="Y222" s="9"/>
      <c r="Z222" s="9"/>
    </row>
    <row r="223" spans="10:26" s="6" customFormat="1" ht="12.75">
      <c r="J223" s="7"/>
      <c r="P223" s="9"/>
      <c r="Q223" s="9"/>
      <c r="R223" s="9"/>
      <c r="V223" s="9"/>
      <c r="W223" s="9"/>
      <c r="X223" s="9"/>
      <c r="Y223" s="9"/>
      <c r="Z223" s="9"/>
    </row>
    <row r="224" spans="10:26" s="6" customFormat="1" ht="12.75">
      <c r="J224" s="7"/>
      <c r="P224" s="9"/>
      <c r="Q224" s="9"/>
      <c r="R224" s="9"/>
      <c r="V224" s="9"/>
      <c r="W224" s="9"/>
      <c r="X224" s="9"/>
      <c r="Y224" s="9"/>
      <c r="Z224" s="9"/>
    </row>
    <row r="225" spans="10:26" s="6" customFormat="1" ht="12.75">
      <c r="J225" s="7"/>
      <c r="P225" s="9"/>
      <c r="Q225" s="9"/>
      <c r="R225" s="9"/>
      <c r="V225" s="9"/>
      <c r="W225" s="9"/>
      <c r="X225" s="9"/>
      <c r="Y225" s="9"/>
      <c r="Z225" s="9"/>
    </row>
    <row r="226" spans="10:26" s="6" customFormat="1" ht="12.75">
      <c r="J226" s="7"/>
      <c r="P226" s="9"/>
      <c r="Q226" s="9"/>
      <c r="R226" s="9"/>
      <c r="V226" s="9"/>
      <c r="W226" s="9"/>
      <c r="X226" s="9"/>
      <c r="Y226" s="9"/>
      <c r="Z226" s="9"/>
    </row>
    <row r="227" spans="10:26" s="6" customFormat="1" ht="12.75">
      <c r="J227" s="7"/>
      <c r="P227" s="9"/>
      <c r="Q227" s="9"/>
      <c r="R227" s="9"/>
      <c r="V227" s="9"/>
      <c r="W227" s="9"/>
      <c r="X227" s="9"/>
      <c r="Y227" s="9"/>
      <c r="Z227" s="9"/>
    </row>
    <row r="228" spans="10:26" s="6" customFormat="1" ht="12.75">
      <c r="J228" s="7"/>
      <c r="P228" s="9"/>
      <c r="Q228" s="9"/>
      <c r="R228" s="9"/>
      <c r="V228" s="9"/>
      <c r="W228" s="9"/>
      <c r="X228" s="9"/>
      <c r="Y228" s="9"/>
      <c r="Z228" s="9"/>
    </row>
    <row r="229" spans="10:26" s="6" customFormat="1" ht="12.75">
      <c r="J229" s="7"/>
      <c r="P229" s="9"/>
      <c r="Q229" s="9"/>
      <c r="R229" s="9"/>
      <c r="V229" s="9"/>
      <c r="W229" s="9"/>
      <c r="X229" s="9"/>
      <c r="Y229" s="9"/>
      <c r="Z229" s="9"/>
    </row>
    <row r="230" spans="10:26" s="6" customFormat="1" ht="12.75">
      <c r="J230" s="7"/>
      <c r="P230" s="9"/>
      <c r="Q230" s="9"/>
      <c r="R230" s="9"/>
      <c r="V230" s="9"/>
      <c r="W230" s="9"/>
      <c r="X230" s="9"/>
      <c r="Y230" s="9"/>
      <c r="Z230" s="9"/>
    </row>
    <row r="231" spans="10:26" s="6" customFormat="1" ht="12.75">
      <c r="J231" s="7"/>
      <c r="P231" s="9"/>
      <c r="Q231" s="9"/>
      <c r="R231" s="9"/>
      <c r="V231" s="9"/>
      <c r="W231" s="9"/>
      <c r="X231" s="9"/>
      <c r="Y231" s="9"/>
      <c r="Z231" s="9"/>
    </row>
    <row r="232" spans="10:26" s="6" customFormat="1" ht="12.75">
      <c r="J232" s="7"/>
      <c r="P232" s="9"/>
      <c r="Q232" s="9"/>
      <c r="R232" s="9"/>
      <c r="V232" s="9"/>
      <c r="W232" s="9"/>
      <c r="X232" s="9"/>
      <c r="Y232" s="9"/>
      <c r="Z232" s="9"/>
    </row>
    <row r="233" spans="10:26" s="6" customFormat="1" ht="12.75">
      <c r="J233" s="7"/>
      <c r="P233" s="9"/>
      <c r="Q233" s="9"/>
      <c r="R233" s="9"/>
      <c r="V233" s="9"/>
      <c r="W233" s="9"/>
      <c r="X233" s="9"/>
      <c r="Y233" s="9"/>
      <c r="Z233" s="9"/>
    </row>
    <row r="234" spans="10:26" s="6" customFormat="1" ht="12.75">
      <c r="J234" s="7"/>
      <c r="P234" s="9"/>
      <c r="Q234" s="9"/>
      <c r="R234" s="9"/>
      <c r="V234" s="9"/>
      <c r="W234" s="9"/>
      <c r="X234" s="9"/>
      <c r="Y234" s="9"/>
      <c r="Z234" s="9"/>
    </row>
    <row r="235" spans="10:26" s="6" customFormat="1" ht="12.75">
      <c r="J235" s="7"/>
      <c r="P235" s="9"/>
      <c r="Q235" s="9"/>
      <c r="R235" s="9"/>
      <c r="V235" s="9"/>
      <c r="W235" s="9"/>
      <c r="X235" s="9"/>
      <c r="Y235" s="9"/>
      <c r="Z235" s="9"/>
    </row>
    <row r="236" spans="10:26" s="6" customFormat="1" ht="12.75">
      <c r="J236" s="7"/>
      <c r="P236" s="9"/>
      <c r="Q236" s="9"/>
      <c r="R236" s="9"/>
      <c r="V236" s="9"/>
      <c r="W236" s="9"/>
      <c r="X236" s="9"/>
      <c r="Y236" s="9"/>
      <c r="Z236" s="9"/>
    </row>
    <row r="237" spans="10:26" s="6" customFormat="1" ht="12.75">
      <c r="J237" s="7"/>
      <c r="P237" s="9"/>
      <c r="Q237" s="9"/>
      <c r="R237" s="9"/>
      <c r="V237" s="9"/>
      <c r="W237" s="9"/>
      <c r="X237" s="9"/>
      <c r="Y237" s="9"/>
      <c r="Z237" s="9"/>
    </row>
    <row r="238" spans="10:26" s="6" customFormat="1" ht="12.75">
      <c r="J238" s="7"/>
      <c r="P238" s="9"/>
      <c r="Q238" s="9"/>
      <c r="R238" s="9"/>
      <c r="V238" s="9"/>
      <c r="W238" s="9"/>
      <c r="X238" s="9"/>
      <c r="Y238" s="9"/>
      <c r="Z238" s="9"/>
    </row>
    <row r="239" spans="10:26" s="6" customFormat="1" ht="12.75">
      <c r="J239" s="7"/>
      <c r="P239" s="9"/>
      <c r="Q239" s="9"/>
      <c r="R239" s="9"/>
      <c r="V239" s="9"/>
      <c r="W239" s="9"/>
      <c r="X239" s="9"/>
      <c r="Y239" s="9"/>
      <c r="Z239" s="9"/>
    </row>
    <row r="240" spans="10:26" s="6" customFormat="1" ht="12.75">
      <c r="J240" s="7"/>
      <c r="P240" s="9"/>
      <c r="Q240" s="9"/>
      <c r="R240" s="9"/>
      <c r="V240" s="9"/>
      <c r="W240" s="9"/>
      <c r="X240" s="9"/>
      <c r="Y240" s="9"/>
      <c r="Z240" s="9"/>
    </row>
    <row r="241" spans="10:26" s="6" customFormat="1" ht="12.75">
      <c r="J241" s="7"/>
      <c r="P241" s="9"/>
      <c r="Q241" s="9"/>
      <c r="R241" s="9"/>
      <c r="V241" s="9"/>
      <c r="W241" s="9"/>
      <c r="X241" s="9"/>
      <c r="Y241" s="9"/>
      <c r="Z241" s="9"/>
    </row>
    <row r="242" spans="10:26" s="6" customFormat="1" ht="12.75">
      <c r="J242" s="7"/>
      <c r="P242" s="9"/>
      <c r="Q242" s="9"/>
      <c r="R242" s="9"/>
      <c r="V242" s="9"/>
      <c r="W242" s="9"/>
      <c r="X242" s="9"/>
      <c r="Y242" s="9"/>
      <c r="Z242" s="9"/>
    </row>
    <row r="243" spans="10:26" s="6" customFormat="1" ht="12.75">
      <c r="J243" s="7"/>
      <c r="P243" s="9"/>
      <c r="Q243" s="9"/>
      <c r="R243" s="9"/>
      <c r="V243" s="9"/>
      <c r="W243" s="9"/>
      <c r="X243" s="9"/>
      <c r="Y243" s="9"/>
      <c r="Z243" s="9"/>
    </row>
    <row r="244" spans="10:26" s="6" customFormat="1" ht="12.75">
      <c r="J244" s="7"/>
      <c r="P244" s="9"/>
      <c r="Q244" s="9"/>
      <c r="R244" s="9"/>
      <c r="V244" s="9"/>
      <c r="W244" s="9"/>
      <c r="X244" s="9"/>
      <c r="Y244" s="9"/>
      <c r="Z244" s="9"/>
    </row>
    <row r="245" spans="10:26" s="6" customFormat="1" ht="12.75">
      <c r="J245" s="7"/>
      <c r="P245" s="9"/>
      <c r="Q245" s="9"/>
      <c r="R245" s="9"/>
      <c r="V245" s="9"/>
      <c r="W245" s="9"/>
      <c r="X245" s="9"/>
      <c r="Y245" s="9"/>
      <c r="Z245" s="9"/>
    </row>
    <row r="246" spans="10:26" s="6" customFormat="1" ht="12.75">
      <c r="J246" s="7"/>
      <c r="P246" s="9"/>
      <c r="Q246" s="9"/>
      <c r="R246" s="9"/>
      <c r="V246" s="9"/>
      <c r="W246" s="9"/>
      <c r="X246" s="9"/>
      <c r="Y246" s="9"/>
      <c r="Z246" s="9"/>
    </row>
    <row r="247" spans="10:26" s="6" customFormat="1" ht="12.75">
      <c r="J247" s="7"/>
      <c r="P247" s="9"/>
      <c r="Q247" s="9"/>
      <c r="R247" s="9"/>
      <c r="V247" s="9"/>
      <c r="W247" s="9"/>
      <c r="X247" s="9"/>
      <c r="Y247" s="9"/>
      <c r="Z247" s="9"/>
    </row>
    <row r="248" spans="10:26" s="6" customFormat="1" ht="12.75">
      <c r="J248" s="7"/>
      <c r="P248" s="9"/>
      <c r="Q248" s="9"/>
      <c r="R248" s="9"/>
      <c r="V248" s="9"/>
      <c r="W248" s="9"/>
      <c r="X248" s="9"/>
      <c r="Y248" s="9"/>
      <c r="Z248" s="9"/>
    </row>
    <row r="249" spans="10:26" s="6" customFormat="1" ht="12.75">
      <c r="J249" s="7"/>
      <c r="P249" s="9"/>
      <c r="Q249" s="9"/>
      <c r="R249" s="9"/>
      <c r="V249" s="9"/>
      <c r="W249" s="9"/>
      <c r="X249" s="9"/>
      <c r="Y249" s="9"/>
      <c r="Z249" s="9"/>
    </row>
    <row r="250" spans="10:26" s="6" customFormat="1" ht="12.75">
      <c r="J250" s="7"/>
      <c r="P250" s="9"/>
      <c r="Q250" s="9"/>
      <c r="R250" s="9"/>
      <c r="V250" s="9"/>
      <c r="W250" s="9"/>
      <c r="X250" s="9"/>
      <c r="Y250" s="9"/>
      <c r="Z250" s="9"/>
    </row>
    <row r="251" spans="10:26" s="6" customFormat="1" ht="12.75">
      <c r="J251" s="7"/>
      <c r="P251" s="9"/>
      <c r="Q251" s="9"/>
      <c r="R251" s="9"/>
      <c r="V251" s="9"/>
      <c r="W251" s="9"/>
      <c r="X251" s="9"/>
      <c r="Y251" s="9"/>
      <c r="Z251" s="9"/>
    </row>
    <row r="252" spans="10:26" s="6" customFormat="1" ht="12.75">
      <c r="J252" s="7"/>
      <c r="P252" s="9"/>
      <c r="Q252" s="9"/>
      <c r="R252" s="9"/>
      <c r="V252" s="9"/>
      <c r="W252" s="9"/>
      <c r="X252" s="9"/>
      <c r="Y252" s="9"/>
      <c r="Z252" s="9"/>
    </row>
    <row r="253" spans="10:26" s="6" customFormat="1" ht="12.75">
      <c r="J253" s="7"/>
      <c r="P253" s="9"/>
      <c r="Q253" s="9"/>
      <c r="R253" s="9"/>
      <c r="V253" s="9"/>
      <c r="W253" s="9"/>
      <c r="X253" s="9"/>
      <c r="Y253" s="9"/>
      <c r="Z253" s="9"/>
    </row>
    <row r="254" spans="10:26" s="6" customFormat="1" ht="12.75">
      <c r="J254" s="7"/>
      <c r="P254" s="9"/>
      <c r="Q254" s="9"/>
      <c r="R254" s="9"/>
      <c r="V254" s="9"/>
      <c r="W254" s="9"/>
      <c r="X254" s="9"/>
      <c r="Y254" s="9"/>
      <c r="Z254" s="9"/>
    </row>
    <row r="255" spans="10:26" s="6" customFormat="1" ht="12.75">
      <c r="J255" s="7"/>
      <c r="P255" s="9"/>
      <c r="Q255" s="9"/>
      <c r="R255" s="9"/>
      <c r="V255" s="9"/>
      <c r="W255" s="9"/>
      <c r="X255" s="9"/>
      <c r="Y255" s="9"/>
      <c r="Z255" s="9"/>
    </row>
    <row r="256" spans="10:26" s="6" customFormat="1" ht="12.75">
      <c r="J256" s="7"/>
      <c r="P256" s="9"/>
      <c r="Q256" s="9"/>
      <c r="R256" s="9"/>
      <c r="V256" s="9"/>
      <c r="W256" s="9"/>
      <c r="X256" s="9"/>
      <c r="Y256" s="9"/>
      <c r="Z256" s="9"/>
    </row>
    <row r="257" spans="10:26" s="6" customFormat="1" ht="12.75">
      <c r="J257" s="7"/>
      <c r="P257" s="9"/>
      <c r="Q257" s="9"/>
      <c r="R257" s="9"/>
      <c r="V257" s="9"/>
      <c r="W257" s="9"/>
      <c r="X257" s="9"/>
      <c r="Y257" s="9"/>
      <c r="Z257" s="9"/>
    </row>
    <row r="258" spans="10:26" s="6" customFormat="1" ht="12.75">
      <c r="J258" s="7"/>
      <c r="P258" s="9"/>
      <c r="Q258" s="9"/>
      <c r="R258" s="9"/>
      <c r="V258" s="9"/>
      <c r="W258" s="9"/>
      <c r="X258" s="9"/>
      <c r="Y258" s="9"/>
      <c r="Z258" s="9"/>
    </row>
    <row r="259" spans="10:26" s="6" customFormat="1" ht="12.75">
      <c r="J259" s="7"/>
      <c r="P259" s="9"/>
      <c r="Q259" s="9"/>
      <c r="R259" s="9"/>
      <c r="V259" s="9"/>
      <c r="W259" s="9"/>
      <c r="X259" s="9"/>
      <c r="Y259" s="9"/>
      <c r="Z259" s="9"/>
    </row>
    <row r="260" spans="10:26" s="6" customFormat="1" ht="12.75">
      <c r="J260" s="7"/>
      <c r="P260" s="9"/>
      <c r="Q260" s="9"/>
      <c r="R260" s="9"/>
      <c r="V260" s="9"/>
      <c r="W260" s="9"/>
      <c r="X260" s="9"/>
      <c r="Y260" s="9"/>
      <c r="Z260" s="9"/>
    </row>
    <row r="261" spans="10:26" s="6" customFormat="1" ht="12.75">
      <c r="J261" s="7"/>
      <c r="P261" s="9"/>
      <c r="Q261" s="9"/>
      <c r="R261" s="9"/>
      <c r="V261" s="9"/>
      <c r="W261" s="9"/>
      <c r="X261" s="9"/>
      <c r="Y261" s="9"/>
      <c r="Z261" s="9"/>
    </row>
    <row r="262" spans="10:26" s="6" customFormat="1" ht="12.75">
      <c r="J262" s="7"/>
      <c r="P262" s="9"/>
      <c r="Q262" s="9"/>
      <c r="R262" s="9"/>
      <c r="V262" s="9"/>
      <c r="W262" s="9"/>
      <c r="X262" s="9"/>
      <c r="Y262" s="9"/>
      <c r="Z262" s="9"/>
    </row>
    <row r="263" spans="10:26" s="6" customFormat="1" ht="12.75">
      <c r="J263" s="7"/>
      <c r="P263" s="9"/>
      <c r="Q263" s="9"/>
      <c r="R263" s="9"/>
      <c r="V263" s="9"/>
      <c r="W263" s="9"/>
      <c r="X263" s="9"/>
      <c r="Y263" s="9"/>
      <c r="Z263" s="9"/>
    </row>
    <row r="264" spans="10:26" s="6" customFormat="1" ht="12.75">
      <c r="J264" s="7"/>
      <c r="P264" s="9"/>
      <c r="Q264" s="9"/>
      <c r="R264" s="9"/>
      <c r="V264" s="9"/>
      <c r="W264" s="9"/>
      <c r="X264" s="9"/>
      <c r="Y264" s="9"/>
      <c r="Z264" s="9"/>
    </row>
    <row r="265" spans="10:26" s="6" customFormat="1" ht="12.75">
      <c r="J265" s="7"/>
      <c r="P265" s="9"/>
      <c r="Q265" s="9"/>
      <c r="R265" s="9"/>
      <c r="V265" s="9"/>
      <c r="W265" s="9"/>
      <c r="X265" s="9"/>
      <c r="Y265" s="9"/>
      <c r="Z265" s="9"/>
    </row>
    <row r="266" spans="10:26" s="6" customFormat="1" ht="12.75">
      <c r="J266" s="7"/>
      <c r="P266" s="9"/>
      <c r="Q266" s="9"/>
      <c r="R266" s="9"/>
      <c r="V266" s="9"/>
      <c r="W266" s="9"/>
      <c r="X266" s="9"/>
      <c r="Y266" s="9"/>
      <c r="Z266" s="9"/>
    </row>
    <row r="267" spans="10:26" s="6" customFormat="1" ht="12.75">
      <c r="J267" s="7"/>
      <c r="P267" s="9"/>
      <c r="Q267" s="9"/>
      <c r="R267" s="9"/>
      <c r="V267" s="9"/>
      <c r="W267" s="9"/>
      <c r="X267" s="9"/>
      <c r="Y267" s="9"/>
      <c r="Z267" s="9"/>
    </row>
    <row r="268" spans="10:26" s="6" customFormat="1" ht="12.75">
      <c r="J268" s="7"/>
      <c r="P268" s="9"/>
      <c r="Q268" s="9"/>
      <c r="R268" s="9"/>
      <c r="V268" s="9"/>
      <c r="W268" s="9"/>
      <c r="X268" s="9"/>
      <c r="Y268" s="9"/>
      <c r="Z268" s="9"/>
    </row>
    <row r="269" spans="10:26" s="6" customFormat="1" ht="12.75">
      <c r="J269" s="7"/>
      <c r="P269" s="9"/>
      <c r="Q269" s="9"/>
      <c r="R269" s="9"/>
      <c r="V269" s="9"/>
      <c r="W269" s="9"/>
      <c r="X269" s="9"/>
      <c r="Y269" s="9"/>
      <c r="Z269" s="9"/>
    </row>
    <row r="270" spans="10:26" s="6" customFormat="1" ht="12.75">
      <c r="J270" s="7"/>
      <c r="P270" s="9"/>
      <c r="Q270" s="9"/>
      <c r="R270" s="9"/>
      <c r="V270" s="9"/>
      <c r="W270" s="9"/>
      <c r="X270" s="9"/>
      <c r="Y270" s="9"/>
      <c r="Z270" s="9"/>
    </row>
    <row r="271" spans="10:26" s="6" customFormat="1" ht="12.75">
      <c r="J271" s="7"/>
      <c r="P271" s="9"/>
      <c r="Q271" s="9"/>
      <c r="R271" s="9"/>
      <c r="V271" s="9"/>
      <c r="W271" s="9"/>
      <c r="X271" s="9"/>
      <c r="Y271" s="9"/>
      <c r="Z271" s="9"/>
    </row>
    <row r="272" spans="10:26" s="6" customFormat="1" ht="12.75">
      <c r="J272" s="7"/>
      <c r="P272" s="9"/>
      <c r="Q272" s="9"/>
      <c r="R272" s="9"/>
      <c r="V272" s="9"/>
      <c r="W272" s="9"/>
      <c r="X272" s="9"/>
      <c r="Y272" s="9"/>
      <c r="Z272" s="9"/>
    </row>
    <row r="273" spans="10:26" s="6" customFormat="1" ht="12.75">
      <c r="J273" s="7"/>
      <c r="P273" s="9"/>
      <c r="Q273" s="9"/>
      <c r="R273" s="9"/>
      <c r="V273" s="9"/>
      <c r="W273" s="9"/>
      <c r="X273" s="9"/>
      <c r="Y273" s="9"/>
      <c r="Z273" s="9"/>
    </row>
    <row r="274" spans="10:26" s="6" customFormat="1" ht="12.75">
      <c r="J274" s="7"/>
      <c r="P274" s="9"/>
      <c r="Q274" s="9"/>
      <c r="R274" s="9"/>
      <c r="V274" s="9"/>
      <c r="W274" s="9"/>
      <c r="X274" s="9"/>
      <c r="Y274" s="9"/>
      <c r="Z274" s="9"/>
    </row>
    <row r="275" spans="10:26" s="6" customFormat="1" ht="12.75">
      <c r="J275" s="7"/>
      <c r="P275" s="9"/>
      <c r="Q275" s="9"/>
      <c r="R275" s="9"/>
      <c r="V275" s="9"/>
      <c r="W275" s="9"/>
      <c r="X275" s="9"/>
      <c r="Y275" s="9"/>
      <c r="Z275" s="9"/>
    </row>
    <row r="276" spans="10:26" s="6" customFormat="1" ht="12.75">
      <c r="J276" s="7"/>
      <c r="P276" s="9"/>
      <c r="Q276" s="9"/>
      <c r="R276" s="9"/>
      <c r="V276" s="9"/>
      <c r="W276" s="9"/>
      <c r="X276" s="9"/>
      <c r="Y276" s="9"/>
      <c r="Z276" s="9"/>
    </row>
    <row r="277" spans="10:26" s="6" customFormat="1" ht="12.75">
      <c r="J277" s="7"/>
      <c r="P277" s="9"/>
      <c r="Q277" s="9"/>
      <c r="R277" s="9"/>
      <c r="V277" s="9"/>
      <c r="W277" s="9"/>
      <c r="X277" s="9"/>
      <c r="Y277" s="9"/>
      <c r="Z277" s="9"/>
    </row>
    <row r="278" spans="10:26" s="6" customFormat="1" ht="12.75">
      <c r="J278" s="7"/>
      <c r="P278" s="9"/>
      <c r="Q278" s="9"/>
      <c r="R278" s="9"/>
      <c r="V278" s="9"/>
      <c r="W278" s="9"/>
      <c r="X278" s="9"/>
      <c r="Y278" s="9"/>
      <c r="Z278" s="9"/>
    </row>
    <row r="279" spans="10:26" s="6" customFormat="1" ht="12.75">
      <c r="J279" s="7"/>
      <c r="P279" s="9"/>
      <c r="Q279" s="9"/>
      <c r="R279" s="9"/>
      <c r="V279" s="9"/>
      <c r="W279" s="9"/>
      <c r="X279" s="9"/>
      <c r="Y279" s="9"/>
      <c r="Z279" s="9"/>
    </row>
    <row r="280" spans="10:26" s="6" customFormat="1" ht="12.75">
      <c r="J280" s="7"/>
      <c r="P280" s="9"/>
      <c r="Q280" s="9"/>
      <c r="R280" s="9"/>
      <c r="V280" s="9"/>
      <c r="W280" s="9"/>
      <c r="X280" s="9"/>
      <c r="Y280" s="9"/>
      <c r="Z280" s="9"/>
    </row>
    <row r="281" spans="10:26" s="6" customFormat="1" ht="12.75">
      <c r="J281" s="7"/>
      <c r="P281" s="9"/>
      <c r="Q281" s="9"/>
      <c r="R281" s="9"/>
      <c r="V281" s="9"/>
      <c r="W281" s="9"/>
      <c r="X281" s="9"/>
      <c r="Y281" s="9"/>
      <c r="Z281" s="9"/>
    </row>
    <row r="282" spans="10:26" s="6" customFormat="1" ht="12.75">
      <c r="J282" s="7"/>
      <c r="P282" s="9"/>
      <c r="Q282" s="9"/>
      <c r="R282" s="9"/>
      <c r="V282" s="9"/>
      <c r="W282" s="9"/>
      <c r="X282" s="9"/>
      <c r="Y282" s="9"/>
      <c r="Z282" s="9"/>
    </row>
    <row r="283" spans="10:26" s="6" customFormat="1" ht="12.75">
      <c r="J283" s="7"/>
      <c r="P283" s="9"/>
      <c r="Q283" s="9"/>
      <c r="R283" s="9"/>
      <c r="V283" s="9"/>
      <c r="W283" s="9"/>
      <c r="X283" s="9"/>
      <c r="Y283" s="9"/>
      <c r="Z283" s="9"/>
    </row>
    <row r="284" spans="10:26" s="6" customFormat="1" ht="12.75">
      <c r="J284" s="7"/>
      <c r="P284" s="9"/>
      <c r="Q284" s="9"/>
      <c r="R284" s="9"/>
      <c r="V284" s="9"/>
      <c r="W284" s="9"/>
      <c r="X284" s="9"/>
      <c r="Y284" s="9"/>
      <c r="Z284" s="9"/>
    </row>
    <row r="285" spans="10:26" s="6" customFormat="1" ht="12.75">
      <c r="J285" s="7"/>
      <c r="P285" s="9"/>
      <c r="Q285" s="9"/>
      <c r="R285" s="9"/>
      <c r="V285" s="9"/>
      <c r="W285" s="9"/>
      <c r="X285" s="9"/>
      <c r="Y285" s="9"/>
      <c r="Z285" s="9"/>
    </row>
    <row r="286" spans="10:26" s="6" customFormat="1" ht="12.75">
      <c r="J286" s="7"/>
      <c r="P286" s="9"/>
      <c r="Q286" s="9"/>
      <c r="R286" s="9"/>
      <c r="V286" s="9"/>
      <c r="W286" s="9"/>
      <c r="X286" s="9"/>
      <c r="Y286" s="9"/>
      <c r="Z286" s="9"/>
    </row>
    <row r="287" spans="10:26" s="6" customFormat="1" ht="12.75">
      <c r="J287" s="7"/>
      <c r="P287" s="9"/>
      <c r="Q287" s="9"/>
      <c r="R287" s="9"/>
      <c r="V287" s="9"/>
      <c r="W287" s="9"/>
      <c r="X287" s="9"/>
      <c r="Y287" s="9"/>
      <c r="Z287" s="9"/>
    </row>
    <row r="288" spans="10:26" s="6" customFormat="1" ht="12.75">
      <c r="J288" s="7"/>
      <c r="P288" s="9"/>
      <c r="Q288" s="9"/>
      <c r="R288" s="9"/>
      <c r="V288" s="9"/>
      <c r="W288" s="9"/>
      <c r="X288" s="9"/>
      <c r="Y288" s="9"/>
      <c r="Z288" s="9"/>
    </row>
    <row r="289" spans="10:26" s="6" customFormat="1" ht="12.75">
      <c r="J289" s="7"/>
      <c r="P289" s="9"/>
      <c r="Q289" s="9"/>
      <c r="R289" s="9"/>
      <c r="V289" s="9"/>
      <c r="W289" s="9"/>
      <c r="X289" s="9"/>
      <c r="Y289" s="9"/>
      <c r="Z289" s="9"/>
    </row>
    <row r="290" spans="10:26" s="6" customFormat="1" ht="12.75">
      <c r="J290" s="7"/>
      <c r="P290" s="9"/>
      <c r="Q290" s="9"/>
      <c r="R290" s="9"/>
      <c r="V290" s="9"/>
      <c r="W290" s="9"/>
      <c r="X290" s="9"/>
      <c r="Y290" s="9"/>
      <c r="Z290" s="9"/>
    </row>
    <row r="291" spans="10:26" s="6" customFormat="1" ht="12.75">
      <c r="J291" s="7"/>
      <c r="P291" s="9"/>
      <c r="Q291" s="9"/>
      <c r="R291" s="9"/>
      <c r="V291" s="9"/>
      <c r="W291" s="9"/>
      <c r="X291" s="9"/>
      <c r="Y291" s="9"/>
      <c r="Z291" s="9"/>
    </row>
    <row r="292" spans="10:26" s="6" customFormat="1" ht="12.75">
      <c r="J292" s="7"/>
      <c r="P292" s="9"/>
      <c r="Q292" s="9"/>
      <c r="R292" s="9"/>
      <c r="V292" s="9"/>
      <c r="W292" s="9"/>
      <c r="X292" s="9"/>
      <c r="Y292" s="9"/>
      <c r="Z292" s="9"/>
    </row>
    <row r="293" spans="10:26" s="6" customFormat="1" ht="12.75">
      <c r="J293" s="7"/>
      <c r="P293" s="9"/>
      <c r="Q293" s="9"/>
      <c r="R293" s="9"/>
      <c r="V293" s="9"/>
      <c r="W293" s="9"/>
      <c r="X293" s="9"/>
      <c r="Y293" s="9"/>
      <c r="Z293" s="9"/>
    </row>
    <row r="294" spans="10:26" s="6" customFormat="1" ht="12.75">
      <c r="J294" s="7"/>
      <c r="P294" s="9"/>
      <c r="Q294" s="9"/>
      <c r="R294" s="9"/>
      <c r="V294" s="9"/>
      <c r="W294" s="9"/>
      <c r="X294" s="9"/>
      <c r="Y294" s="9"/>
      <c r="Z294" s="9"/>
    </row>
    <row r="295" spans="10:26" s="6" customFormat="1" ht="12.75">
      <c r="J295" s="7"/>
      <c r="P295" s="9"/>
      <c r="Q295" s="9"/>
      <c r="R295" s="9"/>
      <c r="V295" s="9"/>
      <c r="W295" s="9"/>
      <c r="X295" s="9"/>
      <c r="Y295" s="9"/>
      <c r="Z295" s="9"/>
    </row>
    <row r="296" spans="10:26" s="6" customFormat="1" ht="12.75">
      <c r="J296" s="7"/>
      <c r="P296" s="9"/>
      <c r="Q296" s="9"/>
      <c r="R296" s="9"/>
      <c r="V296" s="9"/>
      <c r="W296" s="9"/>
      <c r="X296" s="9"/>
      <c r="Y296" s="9"/>
      <c r="Z296" s="9"/>
    </row>
    <row r="297" spans="10:26" s="6" customFormat="1" ht="12.75">
      <c r="J297" s="7"/>
      <c r="P297" s="9"/>
      <c r="Q297" s="9"/>
      <c r="R297" s="9"/>
      <c r="V297" s="9"/>
      <c r="W297" s="9"/>
      <c r="X297" s="9"/>
      <c r="Y297" s="9"/>
      <c r="Z297" s="9"/>
    </row>
    <row r="298" spans="10:26" s="6" customFormat="1" ht="12.75">
      <c r="J298" s="7"/>
      <c r="P298" s="9"/>
      <c r="Q298" s="9"/>
      <c r="R298" s="9"/>
      <c r="V298" s="9"/>
      <c r="W298" s="9"/>
      <c r="X298" s="9"/>
      <c r="Y298" s="9"/>
      <c r="Z298" s="9"/>
    </row>
    <row r="299" spans="10:26" s="6" customFormat="1" ht="12.75">
      <c r="J299" s="7"/>
      <c r="P299" s="9"/>
      <c r="Q299" s="9"/>
      <c r="R299" s="9"/>
      <c r="V299" s="9"/>
      <c r="W299" s="9"/>
      <c r="X299" s="9"/>
      <c r="Y299" s="9"/>
      <c r="Z299" s="9"/>
    </row>
    <row r="300" spans="10:26" s="6" customFormat="1" ht="12.75">
      <c r="J300" s="7"/>
      <c r="P300" s="9"/>
      <c r="Q300" s="9"/>
      <c r="R300" s="9"/>
      <c r="V300" s="9"/>
      <c r="W300" s="9"/>
      <c r="X300" s="9"/>
      <c r="Y300" s="9"/>
      <c r="Z300" s="9"/>
    </row>
    <row r="301" spans="10:26" s="6" customFormat="1" ht="12.75">
      <c r="J301" s="7"/>
      <c r="P301" s="9"/>
      <c r="Q301" s="9"/>
      <c r="R301" s="9"/>
      <c r="V301" s="9"/>
      <c r="W301" s="9"/>
      <c r="X301" s="9"/>
      <c r="Y301" s="9"/>
      <c r="Z301" s="9"/>
    </row>
    <row r="302" spans="10:26" s="6" customFormat="1" ht="12.75">
      <c r="J302" s="7"/>
      <c r="P302" s="9"/>
      <c r="Q302" s="9"/>
      <c r="R302" s="9"/>
      <c r="V302" s="9"/>
      <c r="W302" s="9"/>
      <c r="X302" s="9"/>
      <c r="Y302" s="9"/>
      <c r="Z302" s="9"/>
    </row>
    <row r="303" spans="10:26" s="6" customFormat="1" ht="12.75">
      <c r="J303" s="7"/>
      <c r="P303" s="9"/>
      <c r="Q303" s="9"/>
      <c r="R303" s="9"/>
      <c r="V303" s="9"/>
      <c r="W303" s="9"/>
      <c r="X303" s="9"/>
      <c r="Y303" s="9"/>
      <c r="Z303" s="9"/>
    </row>
    <row r="304" spans="10:26" s="6" customFormat="1" ht="12.75">
      <c r="J304" s="7"/>
      <c r="P304" s="9"/>
      <c r="Q304" s="9"/>
      <c r="R304" s="9"/>
      <c r="V304" s="9"/>
      <c r="W304" s="9"/>
      <c r="X304" s="9"/>
      <c r="Y304" s="9"/>
      <c r="Z304" s="9"/>
    </row>
    <row r="305" spans="10:26" s="6" customFormat="1" ht="12.75">
      <c r="J305" s="7"/>
      <c r="P305" s="9"/>
      <c r="Q305" s="9"/>
      <c r="R305" s="9"/>
      <c r="V305" s="9"/>
      <c r="W305" s="9"/>
      <c r="X305" s="9"/>
      <c r="Y305" s="9"/>
      <c r="Z305" s="9"/>
    </row>
    <row r="306" spans="10:26" s="6" customFormat="1" ht="12.75">
      <c r="J306" s="7"/>
      <c r="P306" s="9"/>
      <c r="Q306" s="9"/>
      <c r="R306" s="9"/>
      <c r="V306" s="9"/>
      <c r="W306" s="9"/>
      <c r="X306" s="9"/>
      <c r="Y306" s="9"/>
      <c r="Z306" s="9"/>
    </row>
    <row r="307" spans="10:26" s="6" customFormat="1" ht="12.75">
      <c r="J307" s="7"/>
      <c r="P307" s="9"/>
      <c r="Q307" s="9"/>
      <c r="R307" s="9"/>
      <c r="V307" s="9"/>
      <c r="W307" s="9"/>
      <c r="X307" s="9"/>
      <c r="Y307" s="9"/>
      <c r="Z307" s="9"/>
    </row>
    <row r="308" spans="10:26" s="6" customFormat="1" ht="12.75">
      <c r="J308" s="7"/>
      <c r="P308" s="9"/>
      <c r="Q308" s="9"/>
      <c r="R308" s="9"/>
      <c r="V308" s="9"/>
      <c r="W308" s="9"/>
      <c r="X308" s="9"/>
      <c r="Y308" s="9"/>
      <c r="Z308" s="9"/>
    </row>
    <row r="309" spans="10:26" s="6" customFormat="1" ht="12.75">
      <c r="J309" s="7"/>
      <c r="P309" s="9"/>
      <c r="Q309" s="9"/>
      <c r="R309" s="9"/>
      <c r="V309" s="9"/>
      <c r="W309" s="9"/>
      <c r="X309" s="9"/>
      <c r="Y309" s="9"/>
      <c r="Z309" s="9"/>
    </row>
    <row r="310" spans="10:26" s="6" customFormat="1" ht="12.75">
      <c r="J310" s="7"/>
      <c r="P310" s="9"/>
      <c r="Q310" s="9"/>
      <c r="R310" s="9"/>
      <c r="V310" s="9"/>
      <c r="W310" s="9"/>
      <c r="X310" s="9"/>
      <c r="Y310" s="9"/>
      <c r="Z310" s="9"/>
    </row>
    <row r="311" spans="10:26" s="6" customFormat="1" ht="12.75">
      <c r="J311" s="7"/>
      <c r="P311" s="9"/>
      <c r="Q311" s="9"/>
      <c r="R311" s="9"/>
      <c r="V311" s="9"/>
      <c r="W311" s="9"/>
      <c r="X311" s="9"/>
      <c r="Y311" s="9"/>
      <c r="Z311" s="9"/>
    </row>
    <row r="312" spans="10:26" s="6" customFormat="1" ht="12.75">
      <c r="J312" s="7"/>
      <c r="P312" s="9"/>
      <c r="Q312" s="9"/>
      <c r="R312" s="9"/>
      <c r="V312" s="9"/>
      <c r="W312" s="9"/>
      <c r="X312" s="9"/>
      <c r="Y312" s="9"/>
      <c r="Z312" s="9"/>
    </row>
    <row r="313" spans="10:26" s="6" customFormat="1" ht="12.75">
      <c r="J313" s="7"/>
      <c r="P313" s="9"/>
      <c r="Q313" s="9"/>
      <c r="R313" s="9"/>
      <c r="V313" s="9"/>
      <c r="W313" s="9"/>
      <c r="X313" s="9"/>
      <c r="Y313" s="9"/>
      <c r="Z313" s="9"/>
    </row>
    <row r="314" spans="10:26" s="6" customFormat="1" ht="12.75">
      <c r="J314" s="7"/>
      <c r="P314" s="9"/>
      <c r="Q314" s="9"/>
      <c r="R314" s="9"/>
      <c r="V314" s="9"/>
      <c r="W314" s="9"/>
      <c r="X314" s="9"/>
      <c r="Y314" s="9"/>
      <c r="Z314" s="9"/>
    </row>
    <row r="315" spans="10:26" s="6" customFormat="1" ht="12.75">
      <c r="J315" s="7"/>
      <c r="P315" s="9"/>
      <c r="Q315" s="9"/>
      <c r="R315" s="9"/>
      <c r="V315" s="9"/>
      <c r="W315" s="9"/>
      <c r="X315" s="9"/>
      <c r="Y315" s="9"/>
      <c r="Z315" s="9"/>
    </row>
    <row r="316" spans="10:26" s="6" customFormat="1" ht="12.75">
      <c r="J316" s="7"/>
      <c r="P316" s="9"/>
      <c r="Q316" s="9"/>
      <c r="R316" s="9"/>
      <c r="V316" s="9"/>
      <c r="W316" s="9"/>
      <c r="X316" s="9"/>
      <c r="Y316" s="9"/>
      <c r="Z316" s="9"/>
    </row>
    <row r="317" spans="10:26" s="6" customFormat="1" ht="12.75">
      <c r="J317" s="7"/>
      <c r="P317" s="9"/>
      <c r="Q317" s="9"/>
      <c r="R317" s="9"/>
      <c r="V317" s="9"/>
      <c r="W317" s="9"/>
      <c r="X317" s="9"/>
      <c r="Y317" s="9"/>
      <c r="Z317" s="9"/>
    </row>
    <row r="318" spans="10:26" s="6" customFormat="1" ht="12.75">
      <c r="J318" s="7"/>
      <c r="P318" s="9"/>
      <c r="Q318" s="9"/>
      <c r="R318" s="9"/>
      <c r="V318" s="9"/>
      <c r="W318" s="9"/>
      <c r="X318" s="9"/>
      <c r="Y318" s="9"/>
      <c r="Z318" s="9"/>
    </row>
    <row r="319" spans="10:26" s="6" customFormat="1" ht="12.75">
      <c r="J319" s="7"/>
      <c r="P319" s="9"/>
      <c r="Q319" s="9"/>
      <c r="R319" s="9"/>
      <c r="V319" s="9"/>
      <c r="W319" s="9"/>
      <c r="X319" s="9"/>
      <c r="Y319" s="9"/>
      <c r="Z319" s="9"/>
    </row>
    <row r="320" spans="10:26" s="6" customFormat="1" ht="12.75">
      <c r="J320" s="7"/>
      <c r="P320" s="9"/>
      <c r="Q320" s="9"/>
      <c r="R320" s="9"/>
      <c r="V320" s="9"/>
      <c r="W320" s="9"/>
      <c r="X320" s="9"/>
      <c r="Y320" s="9"/>
      <c r="Z320" s="9"/>
    </row>
    <row r="321" spans="10:26" s="6" customFormat="1" ht="12.75">
      <c r="J321" s="7"/>
      <c r="P321" s="9"/>
      <c r="Q321" s="9"/>
      <c r="R321" s="9"/>
      <c r="V321" s="9"/>
      <c r="W321" s="9"/>
      <c r="X321" s="9"/>
      <c r="Y321" s="9"/>
      <c r="Z321" s="9"/>
    </row>
    <row r="322" spans="10:26" s="6" customFormat="1" ht="12.75">
      <c r="J322" s="7"/>
      <c r="P322" s="9"/>
      <c r="Q322" s="9"/>
      <c r="R322" s="9"/>
      <c r="V322" s="9"/>
      <c r="W322" s="9"/>
      <c r="X322" s="9"/>
      <c r="Y322" s="9"/>
      <c r="Z322" s="9"/>
    </row>
    <row r="323" spans="10:26" s="6" customFormat="1" ht="12.75">
      <c r="J323" s="7"/>
      <c r="P323" s="9"/>
      <c r="Q323" s="9"/>
      <c r="R323" s="9"/>
      <c r="V323" s="9"/>
      <c r="W323" s="9"/>
      <c r="X323" s="9"/>
      <c r="Y323" s="9"/>
      <c r="Z323" s="9"/>
    </row>
    <row r="324" spans="10:26" s="6" customFormat="1" ht="12.75">
      <c r="J324" s="7"/>
      <c r="P324" s="9"/>
      <c r="Q324" s="9"/>
      <c r="R324" s="9"/>
      <c r="V324" s="9"/>
      <c r="W324" s="9"/>
      <c r="X324" s="9"/>
      <c r="Y324" s="9"/>
      <c r="Z324" s="9"/>
    </row>
    <row r="325" spans="10:26" s="6" customFormat="1" ht="12.75">
      <c r="J325" s="7"/>
      <c r="P325" s="9"/>
      <c r="Q325" s="9"/>
      <c r="R325" s="9"/>
      <c r="V325" s="9"/>
      <c r="W325" s="9"/>
      <c r="X325" s="9"/>
      <c r="Y325" s="9"/>
      <c r="Z325" s="9"/>
    </row>
    <row r="326" spans="10:26" s="6" customFormat="1" ht="12.75">
      <c r="J326" s="7"/>
      <c r="P326" s="9"/>
      <c r="Q326" s="9"/>
      <c r="R326" s="9"/>
      <c r="V326" s="9"/>
      <c r="W326" s="9"/>
      <c r="X326" s="9"/>
      <c r="Y326" s="9"/>
      <c r="Z326" s="9"/>
    </row>
    <row r="327" spans="10:26" s="6" customFormat="1" ht="12.75">
      <c r="J327" s="7"/>
      <c r="P327" s="9"/>
      <c r="Q327" s="9"/>
      <c r="R327" s="9"/>
      <c r="V327" s="9"/>
      <c r="W327" s="9"/>
      <c r="X327" s="9"/>
      <c r="Y327" s="9"/>
      <c r="Z327" s="9"/>
    </row>
    <row r="328" spans="10:26" s="6" customFormat="1" ht="12.75">
      <c r="J328" s="7"/>
      <c r="P328" s="9"/>
      <c r="Q328" s="9"/>
      <c r="R328" s="9"/>
      <c r="V328" s="9"/>
      <c r="W328" s="9"/>
      <c r="X328" s="9"/>
      <c r="Y328" s="9"/>
      <c r="Z328" s="9"/>
    </row>
    <row r="329" spans="10:26" s="6" customFormat="1" ht="12.75">
      <c r="J329" s="7"/>
      <c r="P329" s="9"/>
      <c r="Q329" s="9"/>
      <c r="R329" s="9"/>
      <c r="V329" s="9"/>
      <c r="W329" s="9"/>
      <c r="X329" s="9"/>
      <c r="Y329" s="9"/>
      <c r="Z329" s="9"/>
    </row>
    <row r="330" spans="10:26" s="6" customFormat="1" ht="12.75">
      <c r="J330" s="7"/>
      <c r="P330" s="9"/>
      <c r="Q330" s="9"/>
      <c r="R330" s="9"/>
      <c r="V330" s="9"/>
      <c r="W330" s="9"/>
      <c r="X330" s="9"/>
      <c r="Y330" s="9"/>
      <c r="Z330" s="9"/>
    </row>
    <row r="331" spans="10:26" s="6" customFormat="1" ht="12.75">
      <c r="J331" s="7"/>
      <c r="P331" s="9"/>
      <c r="Q331" s="9"/>
      <c r="R331" s="9"/>
      <c r="V331" s="9"/>
      <c r="W331" s="9"/>
      <c r="X331" s="9"/>
      <c r="Y331" s="9"/>
      <c r="Z331" s="9"/>
    </row>
    <row r="332" spans="10:26" s="6" customFormat="1" ht="12.75">
      <c r="J332" s="7"/>
      <c r="P332" s="9"/>
      <c r="Q332" s="9"/>
      <c r="R332" s="9"/>
      <c r="V332" s="9"/>
      <c r="W332" s="9"/>
      <c r="X332" s="9"/>
      <c r="Y332" s="9"/>
      <c r="Z332" s="9"/>
    </row>
    <row r="333" spans="10:26" s="6" customFormat="1" ht="12.75">
      <c r="J333" s="7"/>
      <c r="P333" s="9"/>
      <c r="Q333" s="9"/>
      <c r="R333" s="9"/>
      <c r="V333" s="9"/>
      <c r="W333" s="9"/>
      <c r="X333" s="9"/>
      <c r="Y333" s="9"/>
      <c r="Z333" s="9"/>
    </row>
    <row r="334" spans="10:26" s="6" customFormat="1" ht="12.75">
      <c r="J334" s="7"/>
      <c r="P334" s="9"/>
      <c r="Q334" s="9"/>
      <c r="R334" s="9"/>
      <c r="V334" s="9"/>
      <c r="W334" s="9"/>
      <c r="X334" s="9"/>
      <c r="Y334" s="9"/>
      <c r="Z334" s="9"/>
    </row>
    <row r="335" spans="10:26" s="6" customFormat="1" ht="12.75">
      <c r="J335" s="7"/>
      <c r="P335" s="9"/>
      <c r="Q335" s="9"/>
      <c r="R335" s="9"/>
      <c r="V335" s="9"/>
      <c r="W335" s="9"/>
      <c r="X335" s="9"/>
      <c r="Y335" s="9"/>
      <c r="Z335" s="9"/>
    </row>
    <row r="336" spans="10:26" s="6" customFormat="1" ht="12.75">
      <c r="J336" s="7"/>
      <c r="P336" s="9"/>
      <c r="Q336" s="9"/>
      <c r="R336" s="9"/>
      <c r="V336" s="9"/>
      <c r="W336" s="9"/>
      <c r="X336" s="9"/>
      <c r="Y336" s="9"/>
      <c r="Z336" s="9"/>
    </row>
    <row r="337" spans="10:26" s="6" customFormat="1" ht="12.75">
      <c r="J337" s="7"/>
      <c r="P337" s="9"/>
      <c r="Q337" s="9"/>
      <c r="R337" s="9"/>
      <c r="V337" s="9"/>
      <c r="W337" s="9"/>
      <c r="X337" s="9"/>
      <c r="Y337" s="9"/>
      <c r="Z337" s="9"/>
    </row>
    <row r="338" spans="10:26" s="6" customFormat="1" ht="12.75">
      <c r="J338" s="7"/>
      <c r="P338" s="9"/>
      <c r="Q338" s="9"/>
      <c r="R338" s="9"/>
      <c r="V338" s="9"/>
      <c r="W338" s="9"/>
      <c r="X338" s="9"/>
      <c r="Y338" s="9"/>
      <c r="Z338" s="9"/>
    </row>
    <row r="339" spans="10:26" s="6" customFormat="1" ht="12.75">
      <c r="J339" s="7"/>
      <c r="P339" s="9"/>
      <c r="Q339" s="9"/>
      <c r="R339" s="9"/>
      <c r="V339" s="9"/>
      <c r="W339" s="9"/>
      <c r="X339" s="9"/>
      <c r="Y339" s="9"/>
      <c r="Z339" s="9"/>
    </row>
    <row r="340" spans="10:26" s="6" customFormat="1" ht="12.75">
      <c r="J340" s="7"/>
      <c r="P340" s="9"/>
      <c r="Q340" s="9"/>
      <c r="R340" s="9"/>
      <c r="V340" s="9"/>
      <c r="W340" s="9"/>
      <c r="X340" s="9"/>
      <c r="Y340" s="9"/>
      <c r="Z340" s="9"/>
    </row>
    <row r="341" spans="10:26" s="6" customFormat="1" ht="12.75">
      <c r="J341" s="7"/>
      <c r="P341" s="9"/>
      <c r="Q341" s="9"/>
      <c r="R341" s="9"/>
      <c r="V341" s="9"/>
      <c r="W341" s="9"/>
      <c r="X341" s="9"/>
      <c r="Y341" s="9"/>
      <c r="Z341" s="9"/>
    </row>
    <row r="342" spans="10:26" s="6" customFormat="1" ht="12.75">
      <c r="J342" s="7"/>
      <c r="P342" s="9"/>
      <c r="Q342" s="9"/>
      <c r="R342" s="9"/>
      <c r="V342" s="9"/>
      <c r="W342" s="9"/>
      <c r="X342" s="9"/>
      <c r="Y342" s="9"/>
      <c r="Z342" s="9"/>
    </row>
    <row r="343" spans="10:26" s="6" customFormat="1" ht="12.75">
      <c r="J343" s="7"/>
      <c r="P343" s="9"/>
      <c r="Q343" s="9"/>
      <c r="R343" s="9"/>
      <c r="V343" s="9"/>
      <c r="W343" s="9"/>
      <c r="X343" s="9"/>
      <c r="Y343" s="9"/>
      <c r="Z343" s="9"/>
    </row>
    <row r="344" spans="10:26" s="6" customFormat="1" ht="12.75">
      <c r="J344" s="7"/>
      <c r="P344" s="9"/>
      <c r="Q344" s="9"/>
      <c r="R344" s="9"/>
      <c r="V344" s="9"/>
      <c r="W344" s="9"/>
      <c r="X344" s="9"/>
      <c r="Y344" s="9"/>
      <c r="Z344" s="9"/>
    </row>
    <row r="345" spans="10:26" s="6" customFormat="1" ht="12.75">
      <c r="J345" s="7"/>
      <c r="P345" s="9"/>
      <c r="Q345" s="9"/>
      <c r="R345" s="9"/>
      <c r="V345" s="9"/>
      <c r="W345" s="9"/>
      <c r="X345" s="9"/>
      <c r="Y345" s="9"/>
      <c r="Z345" s="9"/>
    </row>
    <row r="346" spans="10:26" s="6" customFormat="1" ht="12.75">
      <c r="J346" s="7"/>
      <c r="P346" s="9"/>
      <c r="Q346" s="9"/>
      <c r="R346" s="9"/>
      <c r="V346" s="9"/>
      <c r="W346" s="9"/>
      <c r="X346" s="9"/>
      <c r="Y346" s="9"/>
      <c r="Z346" s="9"/>
    </row>
    <row r="347" spans="10:26" s="6" customFormat="1" ht="12.75">
      <c r="J347" s="7"/>
      <c r="P347" s="9"/>
      <c r="Q347" s="9"/>
      <c r="R347" s="9"/>
      <c r="V347" s="9"/>
      <c r="W347" s="9"/>
      <c r="X347" s="9"/>
      <c r="Y347" s="9"/>
      <c r="Z347" s="9"/>
    </row>
    <row r="348" spans="10:26" s="6" customFormat="1" ht="12.75">
      <c r="J348" s="7"/>
      <c r="P348" s="9"/>
      <c r="Q348" s="9"/>
      <c r="R348" s="9"/>
      <c r="V348" s="9"/>
      <c r="W348" s="9"/>
      <c r="X348" s="9"/>
      <c r="Y348" s="9"/>
      <c r="Z348" s="9"/>
    </row>
    <row r="349" spans="10:26" s="6" customFormat="1" ht="12.75">
      <c r="J349" s="7"/>
      <c r="P349" s="9"/>
      <c r="Q349" s="9"/>
      <c r="R349" s="9"/>
      <c r="V349" s="9"/>
      <c r="W349" s="9"/>
      <c r="X349" s="9"/>
      <c r="Y349" s="9"/>
      <c r="Z349" s="9"/>
    </row>
    <row r="350" spans="10:26" s="6" customFormat="1" ht="12.75">
      <c r="J350" s="7"/>
      <c r="P350" s="9"/>
      <c r="Q350" s="9"/>
      <c r="R350" s="9"/>
      <c r="V350" s="9"/>
      <c r="W350" s="9"/>
      <c r="X350" s="9"/>
      <c r="Y350" s="9"/>
      <c r="Z350" s="9"/>
    </row>
    <row r="351" spans="10:26" s="6" customFormat="1" ht="12.75">
      <c r="J351" s="7"/>
      <c r="P351" s="9"/>
      <c r="Q351" s="9"/>
      <c r="R351" s="9"/>
      <c r="V351" s="9"/>
      <c r="W351" s="9"/>
      <c r="X351" s="9"/>
      <c r="Y351" s="9"/>
      <c r="Z351" s="9"/>
    </row>
    <row r="352" spans="10:26" s="6" customFormat="1" ht="12.75">
      <c r="J352" s="7"/>
      <c r="P352" s="9"/>
      <c r="Q352" s="9"/>
      <c r="R352" s="9"/>
      <c r="V352" s="9"/>
      <c r="W352" s="9"/>
      <c r="X352" s="9"/>
      <c r="Y352" s="9"/>
      <c r="Z352" s="9"/>
    </row>
    <row r="353" spans="10:26" s="6" customFormat="1" ht="12.75">
      <c r="J353" s="7"/>
      <c r="P353" s="9"/>
      <c r="Q353" s="9"/>
      <c r="R353" s="9"/>
      <c r="V353" s="9"/>
      <c r="W353" s="9"/>
      <c r="X353" s="9"/>
      <c r="Y353" s="9"/>
      <c r="Z353" s="9"/>
    </row>
  </sheetData>
  <mergeCells count="1">
    <mergeCell ref="A4:Z4"/>
  </mergeCells>
  <printOptions horizontalCentered="1"/>
  <pageMargins left="0" right="0" top="0.261811024" bottom="0.196850393700787" header="0.511811023622047" footer="0.275590551181102"/>
  <pageSetup horizontalDpi="600" verticalDpi="600" orientation="landscape" scale="69" r:id="rId1"/>
  <headerFooter alignWithMargins="0">
    <oddFooter>&amp;C&amp;"Serifa Std 45 Light,Regular"&amp;9© 2006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2006-09-19T15:15:28Z</cp:lastPrinted>
  <dcterms:created xsi:type="dcterms:W3CDTF">1999-07-31T11:51:01Z</dcterms:created>
  <dcterms:modified xsi:type="dcterms:W3CDTF">2006-09-19T15:15:37Z</dcterms:modified>
  <cp:category/>
  <cp:version/>
  <cp:contentType/>
  <cp:contentStatus/>
</cp:coreProperties>
</file>