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720" windowHeight="5970" activeTab="0"/>
  </bookViews>
  <sheets>
    <sheet name="A" sheetId="1" r:id="rId1"/>
  </sheets>
  <definedNames>
    <definedName name="aa">'A'!$U$119</definedName>
    <definedName name="_xlnm.Print_Area" localSheetId="0">'A'!$A$1:$Y$122</definedName>
  </definedNames>
  <calcPr fullCalcOnLoad="1"/>
</workbook>
</file>

<file path=xl/sharedStrings.xml><?xml version="1.0" encoding="utf-8"?>
<sst xmlns="http://schemas.openxmlformats.org/spreadsheetml/2006/main" count="152" uniqueCount="72">
  <si>
    <t xml:space="preserve">               </t>
  </si>
  <si>
    <t xml:space="preserve">    %</t>
  </si>
  <si>
    <t>%</t>
  </si>
  <si>
    <t xml:space="preserve">   SUBJECT </t>
  </si>
  <si>
    <t xml:space="preserve">  Change</t>
  </si>
  <si>
    <t>1991</t>
  </si>
  <si>
    <t>1992</t>
  </si>
  <si>
    <t>1993</t>
  </si>
  <si>
    <t>1994</t>
  </si>
  <si>
    <t>1995</t>
  </si>
  <si>
    <t>Change</t>
  </si>
  <si>
    <t>Art (Total)</t>
  </si>
  <si>
    <t xml:space="preserve">   % of Total</t>
  </si>
  <si>
    <t xml:space="preserve">      % of Total</t>
  </si>
  <si>
    <t xml:space="preserve">  Studio-Drawing</t>
  </si>
  <si>
    <t xml:space="preserve">     % of Total</t>
  </si>
  <si>
    <t xml:space="preserve">  Studio-General</t>
  </si>
  <si>
    <t>Biology</t>
  </si>
  <si>
    <t>Calculus (Total)</t>
  </si>
  <si>
    <t xml:space="preserve">   Calculus AB</t>
  </si>
  <si>
    <t xml:space="preserve">   Calculus BC</t>
  </si>
  <si>
    <t>Chemistry</t>
  </si>
  <si>
    <t>Computer Science (Total)*</t>
  </si>
  <si>
    <t xml:space="preserve">   Computer Science A </t>
  </si>
  <si>
    <t xml:space="preserve">   Computer Science AB</t>
  </si>
  <si>
    <t>Economics (Total)</t>
  </si>
  <si>
    <t xml:space="preserve">   Microeconomics</t>
  </si>
  <si>
    <t xml:space="preserve">   Macroeconomics</t>
  </si>
  <si>
    <t>English (Total)</t>
  </si>
  <si>
    <t xml:space="preserve">   English Lang/Comp</t>
  </si>
  <si>
    <t xml:space="preserve">   English Lit/Comp</t>
  </si>
  <si>
    <t>Environmental Science</t>
  </si>
  <si>
    <t>European History</t>
  </si>
  <si>
    <t xml:space="preserve">     %</t>
  </si>
  <si>
    <t xml:space="preserve">       %</t>
  </si>
  <si>
    <t xml:space="preserve">   Change</t>
  </si>
  <si>
    <t>French (Total)</t>
  </si>
  <si>
    <t xml:space="preserve">   French Language</t>
  </si>
  <si>
    <t xml:space="preserve">   French Literature</t>
  </si>
  <si>
    <t>German Language</t>
  </si>
  <si>
    <t>Gov. &amp; Pol. (Total)</t>
  </si>
  <si>
    <t xml:space="preserve">   United States</t>
  </si>
  <si>
    <t xml:space="preserve">   Comparative</t>
  </si>
  <si>
    <t>Latin (Total)</t>
  </si>
  <si>
    <t xml:space="preserve">   Latin-Vergil</t>
  </si>
  <si>
    <t xml:space="preserve">   Latin-Literature**</t>
  </si>
  <si>
    <t>Music (Total)</t>
  </si>
  <si>
    <t xml:space="preserve">   Music-List.&amp; Lit.</t>
  </si>
  <si>
    <t xml:space="preserve">   Music-Theory</t>
  </si>
  <si>
    <t>Physics (Total)</t>
  </si>
  <si>
    <t xml:space="preserve">   Physics B</t>
  </si>
  <si>
    <t xml:space="preserve">   Physics C-M.&amp; E.M.</t>
  </si>
  <si>
    <t>Psychology</t>
  </si>
  <si>
    <t>Spanish (Total)</t>
  </si>
  <si>
    <t xml:space="preserve">   Spanish Language</t>
  </si>
  <si>
    <t xml:space="preserve">   Spanish Literature</t>
  </si>
  <si>
    <t>Statistics</t>
  </si>
  <si>
    <t xml:space="preserve"> </t>
  </si>
  <si>
    <t>U. S. History</t>
  </si>
  <si>
    <t xml:space="preserve">   TOTAL </t>
  </si>
  <si>
    <t>**In 1994, Latin Catullus-Horace was changed to Latin Literature.</t>
  </si>
  <si>
    <t xml:space="preserve">                </t>
  </si>
  <si>
    <t xml:space="preserve">   Art History</t>
  </si>
  <si>
    <t>Intl. English Lang.</t>
  </si>
  <si>
    <t>Human Geography</t>
  </si>
  <si>
    <t>World History</t>
  </si>
  <si>
    <t>% of Total</t>
  </si>
  <si>
    <t>AP EXAMINATION VOLUME CHANGES (1992-2002)</t>
  </si>
  <si>
    <t>I.N. 994863</t>
  </si>
  <si>
    <t>Studio-2-D Design</t>
  </si>
  <si>
    <t>Studio-3-D Design</t>
  </si>
  <si>
    <t xml:space="preserve">* In 2002, Studio Art General was replaced by Studio Art 2-D Design; data prior to 2002 pertains to Studio Art General.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</si>
</sst>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%"/>
    <numFmt numFmtId="174" formatCode="#"/>
    <numFmt numFmtId="175" formatCode="0.0000000000"/>
  </numFmts>
  <fonts count="9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174" fontId="0" fillId="0" borderId="0" xfId="0" applyAlignment="1">
      <alignment/>
    </xf>
    <xf numFmtId="174" fontId="6" fillId="0" borderId="0" xfId="0" applyFont="1" applyAlignment="1">
      <alignment horizontal="left"/>
    </xf>
    <xf numFmtId="174" fontId="7" fillId="0" borderId="0" xfId="0" applyFont="1" applyAlignment="1">
      <alignment/>
    </xf>
    <xf numFmtId="174" fontId="7" fillId="0" borderId="0" xfId="0" applyFont="1" applyAlignment="1">
      <alignment horizontal="left"/>
    </xf>
    <xf numFmtId="174" fontId="5" fillId="0" borderId="0" xfId="0" applyFont="1" applyAlignment="1">
      <alignment horizontal="centerContinuous"/>
    </xf>
    <xf numFmtId="174" fontId="0" fillId="0" borderId="0" xfId="0" applyAlignment="1">
      <alignment horizontal="centerContinuous"/>
    </xf>
    <xf numFmtId="174" fontId="7" fillId="0" borderId="0" xfId="0" applyFont="1" applyAlignment="1">
      <alignment horizontal="centerContinuous"/>
    </xf>
    <xf numFmtId="174" fontId="7" fillId="0" borderId="0" xfId="0" applyFont="1" applyAlignment="1">
      <alignment/>
    </xf>
    <xf numFmtId="174" fontId="7" fillId="0" borderId="0" xfId="0" applyFont="1" applyAlignment="1">
      <alignment horizontal="left"/>
    </xf>
    <xf numFmtId="174" fontId="0" fillId="2" borderId="0" xfId="0" applyFill="1" applyAlignment="1">
      <alignment/>
    </xf>
    <xf numFmtId="174" fontId="7" fillId="2" borderId="0" xfId="0" applyFont="1" applyFill="1" applyAlignment="1">
      <alignment/>
    </xf>
    <xf numFmtId="174" fontId="7" fillId="2" borderId="0" xfId="0" applyFont="1" applyFill="1" applyAlignment="1">
      <alignment horizontal="center"/>
    </xf>
    <xf numFmtId="174" fontId="7" fillId="2" borderId="0" xfId="0" applyFont="1" applyFill="1" applyAlignment="1">
      <alignment horizontal="left"/>
    </xf>
    <xf numFmtId="174" fontId="7" fillId="2" borderId="0" xfId="0" applyFont="1" applyFill="1" applyAlignment="1">
      <alignment horizontal="right"/>
    </xf>
    <xf numFmtId="173" fontId="7" fillId="2" borderId="0" xfId="0" applyNumberFormat="1" applyFont="1" applyFill="1" applyAlignment="1" applyProtection="1">
      <alignment/>
      <protection/>
    </xf>
    <xf numFmtId="174" fontId="7" fillId="3" borderId="0" xfId="0" applyFont="1" applyFill="1" applyAlignment="1">
      <alignment horizontal="left"/>
    </xf>
    <xf numFmtId="174" fontId="7" fillId="3" borderId="0" xfId="0" applyFont="1" applyFill="1" applyAlignment="1">
      <alignment/>
    </xf>
    <xf numFmtId="3" fontId="7" fillId="3" borderId="0" xfId="0" applyNumberFormat="1" applyFont="1" applyFill="1" applyAlignment="1" applyProtection="1">
      <alignment/>
      <protection/>
    </xf>
    <xf numFmtId="9" fontId="7" fillId="3" borderId="0" xfId="0" applyNumberFormat="1" applyFont="1" applyFill="1" applyAlignment="1" applyProtection="1">
      <alignment/>
      <protection/>
    </xf>
    <xf numFmtId="3" fontId="7" fillId="3" borderId="0" xfId="0" applyNumberFormat="1" applyFont="1" applyFill="1" applyAlignment="1">
      <alignment/>
    </xf>
    <xf numFmtId="174" fontId="7" fillId="0" borderId="0" xfId="0" applyFont="1" applyAlignment="1" quotePrefix="1">
      <alignment horizontal="left"/>
    </xf>
    <xf numFmtId="174" fontId="7" fillId="2" borderId="0" xfId="0" applyFont="1" applyFill="1" applyAlignment="1">
      <alignment horizontal="left"/>
    </xf>
    <xf numFmtId="174" fontId="7" fillId="2" borderId="0" xfId="0" applyFont="1" applyFill="1" applyAlignment="1">
      <alignment/>
    </xf>
    <xf numFmtId="174" fontId="7" fillId="2" borderId="0" xfId="0" applyFont="1" applyFill="1" applyAlignment="1">
      <alignment horizontal="center"/>
    </xf>
    <xf numFmtId="9" fontId="7" fillId="3" borderId="0" xfId="0" applyNumberFormat="1" applyFont="1" applyFill="1" applyAlignment="1" applyProtection="1">
      <alignment/>
      <protection/>
    </xf>
    <xf numFmtId="3" fontId="7" fillId="3" borderId="0" xfId="0" applyNumberFormat="1" applyFont="1" applyFill="1" applyAlignment="1">
      <alignment/>
    </xf>
    <xf numFmtId="173" fontId="7" fillId="2" borderId="0" xfId="0" applyNumberFormat="1" applyFont="1" applyFill="1" applyAlignment="1" applyProtection="1">
      <alignment/>
      <protection/>
    </xf>
    <xf numFmtId="174" fontId="7" fillId="2" borderId="0" xfId="0" applyFont="1" applyFill="1" applyAlignment="1" quotePrefix="1">
      <alignment horizontal="left"/>
    </xf>
    <xf numFmtId="3" fontId="7" fillId="2" borderId="0" xfId="0" applyNumberFormat="1" applyFont="1" applyFill="1" applyAlignment="1" applyProtection="1">
      <alignment/>
      <protection/>
    </xf>
    <xf numFmtId="174" fontId="7" fillId="3" borderId="0" xfId="0" applyFont="1" applyFill="1" applyAlignment="1">
      <alignment/>
    </xf>
    <xf numFmtId="174" fontId="8" fillId="0" borderId="0" xfId="0" applyFont="1" applyAlignment="1">
      <alignment horizontal="centerContinuous"/>
    </xf>
    <xf numFmtId="174" fontId="7" fillId="3" borderId="0" xfId="0" applyFont="1" applyFill="1" applyAlignment="1" quotePrefix="1">
      <alignment horizontal="left"/>
    </xf>
    <xf numFmtId="174" fontId="0" fillId="0" borderId="0" xfId="0" applyAlignment="1">
      <alignment horizontal="left"/>
    </xf>
    <xf numFmtId="174" fontId="7" fillId="0" borderId="0" xfId="0" applyFont="1" applyAlignment="1">
      <alignment horizontal="right"/>
    </xf>
    <xf numFmtId="3" fontId="7" fillId="3" borderId="0" xfId="0" applyNumberFormat="1" applyFont="1" applyFill="1" applyAlignment="1" applyProtection="1">
      <alignment/>
      <protection/>
    </xf>
    <xf numFmtId="174" fontId="0" fillId="0" borderId="0" xfId="0" applyAlignment="1">
      <alignment horizontal="right"/>
    </xf>
    <xf numFmtId="174" fontId="0" fillId="2" borderId="0" xfId="0" applyFill="1" applyAlignment="1">
      <alignment horizontal="right"/>
    </xf>
    <xf numFmtId="3" fontId="7" fillId="3" borderId="0" xfId="0" applyNumberFormat="1" applyFont="1" applyFill="1" applyAlignment="1">
      <alignment horizontal="right"/>
    </xf>
    <xf numFmtId="173" fontId="7" fillId="2" borderId="0" xfId="0" applyNumberFormat="1" applyFont="1" applyFill="1" applyAlignment="1" applyProtection="1">
      <alignment horizontal="right"/>
      <protection/>
    </xf>
    <xf numFmtId="3" fontId="7" fillId="2" borderId="0" xfId="0" applyNumberFormat="1" applyFont="1" applyFill="1" applyAlignment="1" applyProtection="1">
      <alignment horizontal="right"/>
      <protection/>
    </xf>
    <xf numFmtId="174" fontId="7" fillId="0" borderId="0" xfId="0" applyFont="1" applyAlignment="1">
      <alignment horizontal="right"/>
    </xf>
    <xf numFmtId="174" fontId="7" fillId="3" borderId="0" xfId="0" applyFont="1" applyFill="1" applyAlignment="1">
      <alignment horizontal="right"/>
    </xf>
    <xf numFmtId="3" fontId="7" fillId="3" borderId="0" xfId="0" applyNumberFormat="1" applyFont="1" applyFill="1" applyAlignment="1" applyProtection="1">
      <alignment horizontal="right"/>
      <protection/>
    </xf>
    <xf numFmtId="174" fontId="7" fillId="2" borderId="0" xfId="0" applyFont="1" applyFill="1" applyAlignment="1">
      <alignment horizontal="right"/>
    </xf>
    <xf numFmtId="3" fontId="7" fillId="0" borderId="0" xfId="0" applyNumberFormat="1" applyFont="1" applyAlignment="1">
      <alignment/>
    </xf>
    <xf numFmtId="174" fontId="7" fillId="0" borderId="0" xfId="0" applyFont="1" applyAlignment="1">
      <alignment horizontal="center"/>
    </xf>
    <xf numFmtId="17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Y124"/>
  <sheetViews>
    <sheetView showGridLines="0" tabSelected="1" workbookViewId="0" topLeftCell="A1">
      <selection activeCell="U106" sqref="U106"/>
    </sheetView>
  </sheetViews>
  <sheetFormatPr defaultColWidth="9.75" defaultRowHeight="8.25"/>
  <cols>
    <col min="1" max="1" width="33.5" style="0" customWidth="1"/>
    <col min="2" max="2" width="2.75" style="0" customWidth="1"/>
    <col min="3" max="3" width="12.5" style="0" hidden="1" customWidth="1"/>
    <col min="4" max="4" width="13.5" style="0" hidden="1" customWidth="1"/>
    <col min="5" max="5" width="12.5" style="0" customWidth="1"/>
    <col min="6" max="6" width="13.5" style="0" customWidth="1"/>
    <col min="7" max="7" width="12.5" style="0" customWidth="1"/>
    <col min="8" max="8" width="13.5" style="0" customWidth="1"/>
    <col min="9" max="9" width="12.5" style="0" customWidth="1"/>
    <col min="10" max="10" width="13.5" style="0" customWidth="1"/>
    <col min="11" max="11" width="12.5" style="0" customWidth="1"/>
    <col min="12" max="12" width="13.5" style="0" customWidth="1"/>
    <col min="13" max="13" width="12.5" style="0" customWidth="1"/>
    <col min="14" max="14" width="13.5" style="0" customWidth="1"/>
    <col min="15" max="15" width="12.5" style="35" customWidth="1"/>
    <col min="16" max="16" width="13.5" style="0" customWidth="1"/>
    <col min="17" max="17" width="15" style="0" customWidth="1"/>
    <col min="18" max="18" width="13.75" style="0" customWidth="1"/>
    <col min="19" max="19" width="14.5" style="0" customWidth="1"/>
    <col min="20" max="20" width="13.75" style="0" customWidth="1"/>
    <col min="21" max="21" width="15" style="7" customWidth="1"/>
    <col min="22" max="22" width="13.75" style="7" customWidth="1"/>
    <col min="23" max="23" width="15" style="7" customWidth="1"/>
    <col min="24" max="24" width="13.75" style="0" customWidth="1"/>
    <col min="25" max="25" width="15" style="0" bestFit="1" customWidth="1"/>
  </cols>
  <sheetData>
    <row r="3" ht="9" customHeight="1"/>
    <row r="4" spans="1:23" ht="19.5" customHeight="1">
      <c r="A4" s="30" t="s">
        <v>67</v>
      </c>
      <c r="B4" s="5"/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</row>
    <row r="5" spans="1:21" ht="4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</row>
    <row r="6" spans="16:22" ht="9.75" customHeight="1">
      <c r="P6" s="1" t="s">
        <v>0</v>
      </c>
      <c r="Q6" s="1"/>
      <c r="R6" s="1"/>
      <c r="S6" s="1"/>
      <c r="T6" s="1"/>
      <c r="V6" s="8"/>
    </row>
    <row r="7" ht="4.5" customHeight="1"/>
    <row r="8" ht="4.5" customHeight="1"/>
    <row r="9" spans="1:21" ht="4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6"/>
      <c r="P9" s="9"/>
      <c r="Q9" s="9"/>
      <c r="R9" s="9"/>
      <c r="S9" s="9"/>
      <c r="T9" s="9"/>
      <c r="U9" s="22"/>
    </row>
    <row r="10" spans="1:21" ht="4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/>
      <c r="P10" s="9"/>
      <c r="Q10" s="9"/>
      <c r="R10" s="9"/>
      <c r="S10" s="9"/>
      <c r="T10" s="9"/>
      <c r="U10" s="22"/>
    </row>
    <row r="11" spans="1:21" ht="4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6"/>
      <c r="P11" s="9"/>
      <c r="Q11" s="9"/>
      <c r="R11" s="9"/>
      <c r="S11" s="9"/>
      <c r="T11" s="9"/>
      <c r="U11" s="22"/>
    </row>
    <row r="12" spans="1:24" ht="15" customHeight="1">
      <c r="A12" s="9"/>
      <c r="B12" s="9"/>
      <c r="C12" s="10"/>
      <c r="D12" s="11" t="s">
        <v>1</v>
      </c>
      <c r="E12" s="10"/>
      <c r="F12" s="11" t="s">
        <v>1</v>
      </c>
      <c r="G12" s="10"/>
      <c r="H12" s="11" t="s">
        <v>1</v>
      </c>
      <c r="I12" s="10"/>
      <c r="J12" s="11" t="s">
        <v>1</v>
      </c>
      <c r="K12" s="13"/>
      <c r="L12" s="11" t="s">
        <v>1</v>
      </c>
      <c r="M12" s="10"/>
      <c r="N12" s="11" t="s">
        <v>2</v>
      </c>
      <c r="O12" s="11"/>
      <c r="P12" s="11" t="s">
        <v>2</v>
      </c>
      <c r="Q12" s="22"/>
      <c r="R12" s="11" t="s">
        <v>2</v>
      </c>
      <c r="T12" s="45" t="s">
        <v>2</v>
      </c>
      <c r="V12" s="45" t="s">
        <v>2</v>
      </c>
      <c r="X12" s="45" t="s">
        <v>2</v>
      </c>
    </row>
    <row r="13" spans="1:25" ht="15" customHeight="1">
      <c r="A13" s="12" t="s">
        <v>3</v>
      </c>
      <c r="B13" s="10"/>
      <c r="C13" s="13" t="s">
        <v>5</v>
      </c>
      <c r="D13" s="11" t="s">
        <v>4</v>
      </c>
      <c r="E13" s="13" t="s">
        <v>6</v>
      </c>
      <c r="F13" s="11" t="s">
        <v>4</v>
      </c>
      <c r="G13" s="13" t="s">
        <v>7</v>
      </c>
      <c r="H13" s="11" t="s">
        <v>4</v>
      </c>
      <c r="I13" s="13" t="s">
        <v>8</v>
      </c>
      <c r="J13" s="11" t="s">
        <v>4</v>
      </c>
      <c r="K13" s="13" t="s">
        <v>9</v>
      </c>
      <c r="L13" s="11" t="s">
        <v>4</v>
      </c>
      <c r="M13" s="13">
        <v>1996</v>
      </c>
      <c r="N13" s="11" t="s">
        <v>10</v>
      </c>
      <c r="O13" s="13">
        <v>1997</v>
      </c>
      <c r="P13" s="11" t="s">
        <v>10</v>
      </c>
      <c r="Q13" s="33">
        <v>1998</v>
      </c>
      <c r="R13" s="11" t="s">
        <v>10</v>
      </c>
      <c r="S13" s="33">
        <v>1999</v>
      </c>
      <c r="T13" s="45" t="s">
        <v>10</v>
      </c>
      <c r="U13" s="33">
        <v>2000</v>
      </c>
      <c r="V13" s="45" t="s">
        <v>10</v>
      </c>
      <c r="W13" s="33">
        <v>2001</v>
      </c>
      <c r="X13" s="45" t="s">
        <v>10</v>
      </c>
      <c r="Y13" s="7">
        <v>2002</v>
      </c>
    </row>
    <row r="14" spans="1:25" ht="15" customHeight="1">
      <c r="A14" s="10"/>
      <c r="B14" s="10"/>
      <c r="C14" s="10"/>
      <c r="D14" s="10"/>
      <c r="E14" s="10"/>
      <c r="F14" s="10"/>
      <c r="G14" s="10"/>
      <c r="H14" s="9"/>
      <c r="I14" s="9"/>
      <c r="J14" s="9"/>
      <c r="K14" s="36"/>
      <c r="L14" s="9"/>
      <c r="M14" s="9"/>
      <c r="N14" s="9"/>
      <c r="O14" s="9"/>
      <c r="P14" s="9"/>
      <c r="Q14" s="7"/>
      <c r="R14" s="7"/>
      <c r="S14" s="7"/>
      <c r="V14"/>
      <c r="Y14" s="7"/>
    </row>
    <row r="15" spans="1:25" ht="15" customHeight="1">
      <c r="A15" s="15" t="s">
        <v>11</v>
      </c>
      <c r="B15" s="16"/>
      <c r="C15" s="19">
        <v>8804</v>
      </c>
      <c r="D15" s="18">
        <f>((E15-C15)/C15)</f>
        <v>0.13062244434348025</v>
      </c>
      <c r="E15" s="19">
        <v>9954</v>
      </c>
      <c r="F15" s="18">
        <f>((G15-E15)/E15)</f>
        <v>0.08870805706248744</v>
      </c>
      <c r="G15" s="19">
        <v>10837</v>
      </c>
      <c r="H15" s="18">
        <f>((I15-G15)/G15)</f>
        <v>0.08729353142013473</v>
      </c>
      <c r="I15" s="19">
        <v>11783</v>
      </c>
      <c r="J15" s="18">
        <f>((K15-I15)/I15)</f>
        <v>0.14503946363404904</v>
      </c>
      <c r="K15" s="37">
        <v>13492</v>
      </c>
      <c r="L15" s="18">
        <f>((M15-K15)/K15)</f>
        <v>0.10924992588200415</v>
      </c>
      <c r="M15" s="19">
        <f>SUM(M17+M19+M21)</f>
        <v>14966</v>
      </c>
      <c r="N15" s="18">
        <f>((O15-M15)/M15)</f>
        <v>0.13978350928771882</v>
      </c>
      <c r="O15" s="19">
        <f>SUM(O17+O19+O21)</f>
        <v>17058</v>
      </c>
      <c r="P15" s="18">
        <f>((Q15-O15)/O15)</f>
        <v>0.12041270957908312</v>
      </c>
      <c r="Q15" s="19">
        <f>SUM(Q17+Q19+Q21)</f>
        <v>19112</v>
      </c>
      <c r="R15" s="18">
        <f>((S15-Q15)/Q15)</f>
        <v>0.15168480535789033</v>
      </c>
      <c r="S15" s="44">
        <v>22011</v>
      </c>
      <c r="T15" s="18">
        <f>((U15-S15)/S15)</f>
        <v>0.07073735859343055</v>
      </c>
      <c r="U15" s="44">
        <v>23568</v>
      </c>
      <c r="V15" s="18">
        <f>((W15-U15)/U15)</f>
        <v>0.12029022403258656</v>
      </c>
      <c r="W15" s="44">
        <v>26403</v>
      </c>
      <c r="X15" s="18">
        <f>((Y15-W15)/W15)</f>
        <v>0.1827443851077529</v>
      </c>
      <c r="Y15" s="44">
        <v>31228</v>
      </c>
    </row>
    <row r="16" spans="1:25" ht="15" customHeight="1">
      <c r="A16" s="12" t="s">
        <v>12</v>
      </c>
      <c r="B16" s="10"/>
      <c r="C16" s="14">
        <f>(C15/$C$119)</f>
        <v>0.016450355577313308</v>
      </c>
      <c r="D16" s="10"/>
      <c r="E16" s="14">
        <f>(E15/$E$119)</f>
        <v>0.01715783867081047</v>
      </c>
      <c r="F16" s="10"/>
      <c r="G16" s="14">
        <f>(G15/$G$119)</f>
        <v>0.016949099525325115</v>
      </c>
      <c r="H16" s="10"/>
      <c r="I16" s="14">
        <f>(I15/$I$119)</f>
        <v>0.016806255241703132</v>
      </c>
      <c r="J16" s="10"/>
      <c r="K16" s="38">
        <f>(K15/$K$119)</f>
        <v>0.017171686317632925</v>
      </c>
      <c r="L16" s="10"/>
      <c r="M16" s="14">
        <f>(M15/$M$119)</f>
        <v>0.017744358406161558</v>
      </c>
      <c r="N16" s="10"/>
      <c r="O16" s="14">
        <f>(O15/$O$119)</f>
        <v>0.018509094499680447</v>
      </c>
      <c r="P16" s="14"/>
      <c r="Q16" s="14">
        <f>(Q15/$Q$119)</f>
        <v>0.018798867267918285</v>
      </c>
      <c r="R16" s="18"/>
      <c r="S16" s="14">
        <f>(S15/$S$119)</f>
        <v>0.019148075492707795</v>
      </c>
      <c r="U16" s="14">
        <f>(U15/$U$119)</f>
        <v>0.018523685528056295</v>
      </c>
      <c r="V16"/>
      <c r="W16" s="14">
        <f>(W15/$W$119)</f>
        <v>0.01866745098760099</v>
      </c>
      <c r="Y16" s="14">
        <f>(Y15/$W$119)</f>
        <v>0.022078822839859246</v>
      </c>
    </row>
    <row r="17" spans="1:25" ht="15" customHeight="1">
      <c r="A17" s="15" t="s">
        <v>62</v>
      </c>
      <c r="B17" s="16"/>
      <c r="C17" s="19">
        <v>3816</v>
      </c>
      <c r="D17" s="18">
        <f>((E17-C17)/C17)</f>
        <v>0.13128930817610063</v>
      </c>
      <c r="E17" s="19">
        <v>4317</v>
      </c>
      <c r="F17" s="18">
        <f>((G17-E17)/E17)</f>
        <v>0.09057215659022469</v>
      </c>
      <c r="G17" s="19">
        <v>4708</v>
      </c>
      <c r="H17" s="18">
        <f>((I17-G17)/G17)</f>
        <v>0.07200509770603229</v>
      </c>
      <c r="I17" s="19">
        <v>5047</v>
      </c>
      <c r="J17" s="18">
        <f>((K17-I17)/I17)</f>
        <v>0.10184267881910046</v>
      </c>
      <c r="K17" s="37">
        <v>5561</v>
      </c>
      <c r="L17" s="18">
        <f>((M17-K17)/K17)</f>
        <v>0.10843373493975904</v>
      </c>
      <c r="M17" s="19">
        <v>6164</v>
      </c>
      <c r="N17" s="18">
        <f>((O17-M17)/M17)</f>
        <v>0.09604153147306943</v>
      </c>
      <c r="O17" s="19">
        <v>6756</v>
      </c>
      <c r="P17" s="18">
        <f>((Q17-O17)/O17)</f>
        <v>0.0852575488454707</v>
      </c>
      <c r="Q17" s="44">
        <v>7332</v>
      </c>
      <c r="R17" s="18">
        <f>((S17-Q17)/Q17)</f>
        <v>0.2326786688488816</v>
      </c>
      <c r="S17" s="44">
        <v>9038</v>
      </c>
      <c r="T17" s="18">
        <f>((U17-S17)/S17)</f>
        <v>0.07556981633104669</v>
      </c>
      <c r="U17" s="44">
        <v>9721</v>
      </c>
      <c r="V17" s="18">
        <f>((W17-U17)/U17)</f>
        <v>0.13640571957617528</v>
      </c>
      <c r="W17" s="44">
        <v>11047</v>
      </c>
      <c r="X17" s="18">
        <f>((Y17-W17)/W17)</f>
        <v>0.15216800941432063</v>
      </c>
      <c r="Y17" s="44">
        <v>12728</v>
      </c>
    </row>
    <row r="18" spans="1:25" ht="15" customHeight="1">
      <c r="A18" s="12" t="s">
        <v>13</v>
      </c>
      <c r="B18" s="10"/>
      <c r="C18" s="14">
        <f>(C17/$C$119)</f>
        <v>0.007130231358817308</v>
      </c>
      <c r="D18" s="10"/>
      <c r="E18" s="14">
        <f>(E17/$E$119)</f>
        <v>0.007441268790625759</v>
      </c>
      <c r="F18" s="10"/>
      <c r="G18" s="14">
        <f>(G17/$G$119)</f>
        <v>0.007363325695785794</v>
      </c>
      <c r="H18" s="10"/>
      <c r="I18" s="14">
        <f>(I17/$I$119)</f>
        <v>0.007198605635650998</v>
      </c>
      <c r="J18" s="10"/>
      <c r="K18" s="38">
        <f>(K17/$K$119)</f>
        <v>0.007077656953183864</v>
      </c>
      <c r="L18" s="10"/>
      <c r="M18" s="14">
        <f>(M17/$M$119)</f>
        <v>0.007308313859119327</v>
      </c>
      <c r="N18" s="10"/>
      <c r="O18" s="14">
        <f>(O17/$O$119)</f>
        <v>0.0073307212123250734</v>
      </c>
      <c r="P18" s="18"/>
      <c r="Q18" s="14">
        <f>(Q17/$Q$119)</f>
        <v>0.007211871850584809</v>
      </c>
      <c r="R18" s="18"/>
      <c r="S18" s="14">
        <f>(S17/$S$119)</f>
        <v>0.00786244633606347</v>
      </c>
      <c r="U18" s="14">
        <f>(U17/$U$119)</f>
        <v>0.007640391506204822</v>
      </c>
      <c r="V18"/>
      <c r="W18" s="14">
        <f>(W17/$W$119)</f>
        <v>0.007810450746507144</v>
      </c>
      <c r="Y18" s="14">
        <f>(Y17/$W$119)</f>
        <v>0.008998951489231731</v>
      </c>
    </row>
    <row r="19" spans="1:25" ht="15" customHeight="1">
      <c r="A19" s="31" t="s">
        <v>14</v>
      </c>
      <c r="B19" s="16"/>
      <c r="C19" s="19">
        <v>1552</v>
      </c>
      <c r="D19" s="18">
        <f>((E19-C19)/C19)</f>
        <v>0.13788659793814434</v>
      </c>
      <c r="E19" s="19">
        <v>1766</v>
      </c>
      <c r="F19" s="18">
        <f>((G19-E19)/E19)</f>
        <v>0.08833522083805209</v>
      </c>
      <c r="G19" s="19">
        <v>1922</v>
      </c>
      <c r="H19" s="18">
        <f>((I19-G19)/G19)</f>
        <v>0.1659729448491155</v>
      </c>
      <c r="I19" s="19">
        <v>2241</v>
      </c>
      <c r="J19" s="18">
        <f>((K19-I19)/I19)</f>
        <v>0.14502454261490405</v>
      </c>
      <c r="K19" s="37">
        <v>2566</v>
      </c>
      <c r="L19" s="18">
        <f>((M19-K19)/K19)</f>
        <v>0.05884645362431801</v>
      </c>
      <c r="M19" s="19">
        <v>2717</v>
      </c>
      <c r="N19" s="18">
        <f>((O19-M19)/M19)</f>
        <v>0.17040853882959145</v>
      </c>
      <c r="O19" s="19">
        <v>3180</v>
      </c>
      <c r="P19" s="18">
        <f>((Q19-O19)/O19)</f>
        <v>0.1591194968553459</v>
      </c>
      <c r="Q19" s="44">
        <v>3686</v>
      </c>
      <c r="R19" s="18">
        <f>((S19-Q19)/Q19)</f>
        <v>0.14053174172544763</v>
      </c>
      <c r="S19" s="44">
        <v>4204</v>
      </c>
      <c r="T19" s="18">
        <f>((U19-S19)/S19)</f>
        <v>0.11203615604186488</v>
      </c>
      <c r="U19" s="44">
        <v>4675</v>
      </c>
      <c r="V19" s="18">
        <f>((W19-U19)/U19)</f>
        <v>0.2106951871657754</v>
      </c>
      <c r="W19" s="44">
        <v>5660</v>
      </c>
      <c r="X19" s="18">
        <f>((Y19-W19)/W19)</f>
        <v>0.7618374558303886</v>
      </c>
      <c r="Y19" s="44">
        <v>9972</v>
      </c>
    </row>
    <row r="20" spans="1:25" ht="15" customHeight="1">
      <c r="A20" s="27" t="s">
        <v>15</v>
      </c>
      <c r="B20" s="10"/>
      <c r="C20" s="14">
        <f>(C19/$C$119)</f>
        <v>0.002899926380734922</v>
      </c>
      <c r="D20" s="10"/>
      <c r="E20" s="14">
        <f>(E19/$E$119)</f>
        <v>0.0030440770637584183</v>
      </c>
      <c r="F20" s="10"/>
      <c r="G20" s="14">
        <f>(G19/$G$119)</f>
        <v>0.0030060135911852796</v>
      </c>
      <c r="H20" s="10"/>
      <c r="I20" s="14">
        <f>(I19/$I$119)</f>
        <v>0.0031963691756476892</v>
      </c>
      <c r="J20" s="10"/>
      <c r="K20" s="38">
        <f>(K19/$K$119)</f>
        <v>0.0032658276824078032</v>
      </c>
      <c r="L20" s="10"/>
      <c r="M20" s="14">
        <f>(M19/$M$119)</f>
        <v>0.00322139661830422</v>
      </c>
      <c r="N20" s="10"/>
      <c r="O20" s="14">
        <f>(O19/$O$119)</f>
        <v>0.003450517089282672</v>
      </c>
      <c r="P20" s="18"/>
      <c r="Q20" s="14">
        <f>(Q19/$Q$119)</f>
        <v>0.003625608243488217</v>
      </c>
      <c r="R20" s="18"/>
      <c r="S20" s="14">
        <f>(S19/$S$119)</f>
        <v>0.003657194555964907</v>
      </c>
      <c r="U20" s="14">
        <f>(U19/$U$119)</f>
        <v>0.0036743987543984714</v>
      </c>
      <c r="V20"/>
      <c r="W20" s="14">
        <f>(W19/$W$119)</f>
        <v>0.004001733613219013</v>
      </c>
      <c r="Y20" s="14">
        <f>(Y19/$W$119)</f>
        <v>0.0070504041680247344</v>
      </c>
    </row>
    <row r="21" spans="1:25" ht="15" customHeight="1">
      <c r="A21" s="31" t="s">
        <v>16</v>
      </c>
      <c r="B21" s="16"/>
      <c r="C21" s="19">
        <v>3436</v>
      </c>
      <c r="D21" s="18">
        <f>((E21-C21)/C21)</f>
        <v>0.12660069848661235</v>
      </c>
      <c r="E21" s="19">
        <v>3871</v>
      </c>
      <c r="F21" s="18">
        <f>((G21-E21)/E21)</f>
        <v>0.0867992766726944</v>
      </c>
      <c r="G21" s="19">
        <v>4207</v>
      </c>
      <c r="H21" s="18">
        <f>((I21-G21)/G21)</f>
        <v>0.06845733301640124</v>
      </c>
      <c r="I21" s="19">
        <v>4495</v>
      </c>
      <c r="J21" s="18">
        <f>((K21-I21)/I21)</f>
        <v>0.1935483870967742</v>
      </c>
      <c r="K21" s="37">
        <v>5365</v>
      </c>
      <c r="L21" s="18">
        <f>((M21-K21)/K21)</f>
        <v>0.1342031686859273</v>
      </c>
      <c r="M21" s="19">
        <v>6085</v>
      </c>
      <c r="N21" s="18">
        <f>((O21-M21)/M21)</f>
        <v>0.1704190632703369</v>
      </c>
      <c r="O21" s="19">
        <v>7122</v>
      </c>
      <c r="P21" s="18">
        <f>((Q21-O21)/O21)</f>
        <v>0.13647851727042964</v>
      </c>
      <c r="Q21" s="44">
        <v>8094</v>
      </c>
      <c r="R21" s="18">
        <f>((S21-Q21)/Q21)</f>
        <v>0.08339510748702743</v>
      </c>
      <c r="S21" s="44">
        <v>8769</v>
      </c>
      <c r="T21" s="18">
        <f>((U21-S21)/S21)</f>
        <v>0.04595734975481811</v>
      </c>
      <c r="U21" s="44">
        <v>9172</v>
      </c>
      <c r="V21" s="18">
        <f>((W21-U21)/U21)</f>
        <v>0.057130396860008724</v>
      </c>
      <c r="W21" s="44">
        <v>9696</v>
      </c>
      <c r="X21" s="18"/>
      <c r="Y21" s="7"/>
    </row>
    <row r="22" spans="1:25" ht="15" customHeight="1">
      <c r="A22" s="27" t="s">
        <v>15</v>
      </c>
      <c r="B22" s="10"/>
      <c r="C22" s="14">
        <f>(C21/$C$119)</f>
        <v>0.006420197837761077</v>
      </c>
      <c r="D22" s="10"/>
      <c r="E22" s="14">
        <f>(E21/$E$119)</f>
        <v>0.006672492816426295</v>
      </c>
      <c r="F22" s="10"/>
      <c r="G22" s="14">
        <f>(G21/$G$119)</f>
        <v>0.006579760238354044</v>
      </c>
      <c r="H22" s="10"/>
      <c r="I22" s="14">
        <f>(I21/$I$119)</f>
        <v>0.006411280430404446</v>
      </c>
      <c r="J22" s="10"/>
      <c r="K22" s="38">
        <f>(K21/$K$119)</f>
        <v>0.006828201682041257</v>
      </c>
      <c r="L22" s="10"/>
      <c r="M22" s="14">
        <f>(M21/$M$119)</f>
        <v>0.007214647928738011</v>
      </c>
      <c r="N22" s="10"/>
      <c r="O22" s="14">
        <f>(O21/$O$119)</f>
        <v>0.007727856198072701</v>
      </c>
      <c r="P22" s="18"/>
      <c r="Q22" s="14">
        <f>(Q21/$Q$119)</f>
        <v>0.00796138717384526</v>
      </c>
      <c r="R22" s="18"/>
      <c r="S22" s="14">
        <f>(S21/$S$119)</f>
        <v>0.007628434600679417</v>
      </c>
      <c r="U22" s="14">
        <f>(U21/$U$119)</f>
        <v>0.0072088952674530015</v>
      </c>
      <c r="V22"/>
      <c r="W22" s="14">
        <f>(W21/$W$119)</f>
        <v>0.006855266627874832</v>
      </c>
      <c r="Y22" s="7"/>
    </row>
    <row r="23" spans="1:25" ht="15" customHeight="1">
      <c r="A23" s="12" t="s">
        <v>69</v>
      </c>
      <c r="B23" s="10"/>
      <c r="C23" s="14"/>
      <c r="D23" s="10"/>
      <c r="E23" s="14"/>
      <c r="F23" s="10"/>
      <c r="G23" s="14"/>
      <c r="H23" s="10"/>
      <c r="I23" s="14"/>
      <c r="J23" s="10"/>
      <c r="K23" s="38"/>
      <c r="L23" s="10"/>
      <c r="M23" s="14"/>
      <c r="N23" s="10"/>
      <c r="O23" s="14"/>
      <c r="P23" s="18"/>
      <c r="Q23" s="14"/>
      <c r="R23" s="18"/>
      <c r="S23" s="14"/>
      <c r="U23" s="14"/>
      <c r="V23"/>
      <c r="W23" s="14"/>
      <c r="X23" s="18"/>
      <c r="Y23" s="44">
        <v>7170</v>
      </c>
    </row>
    <row r="24" spans="1:25" ht="15" customHeight="1">
      <c r="A24" s="12" t="s">
        <v>66</v>
      </c>
      <c r="B24" s="10"/>
      <c r="C24" s="14"/>
      <c r="D24" s="10"/>
      <c r="E24" s="14"/>
      <c r="F24" s="10"/>
      <c r="G24" s="14"/>
      <c r="H24" s="10"/>
      <c r="I24" s="14"/>
      <c r="J24" s="10"/>
      <c r="K24" s="38"/>
      <c r="L24" s="10"/>
      <c r="M24" s="14"/>
      <c r="N24" s="10"/>
      <c r="O24" s="14"/>
      <c r="P24" s="18"/>
      <c r="Q24" s="14"/>
      <c r="R24" s="18"/>
      <c r="S24" s="14"/>
      <c r="U24" s="14"/>
      <c r="V24"/>
      <c r="W24" s="14"/>
      <c r="Y24" s="14">
        <f>(Y23/$W$119)</f>
        <v>0.0050693339234594206</v>
      </c>
    </row>
    <row r="25" spans="1:25" ht="15" customHeight="1">
      <c r="A25" s="12" t="s">
        <v>70</v>
      </c>
      <c r="B25" s="10"/>
      <c r="C25" s="14"/>
      <c r="D25" s="10"/>
      <c r="E25" s="14"/>
      <c r="F25" s="10"/>
      <c r="G25" s="14"/>
      <c r="H25" s="10"/>
      <c r="I25" s="14"/>
      <c r="J25" s="10"/>
      <c r="K25" s="38"/>
      <c r="L25" s="10"/>
      <c r="M25" s="14"/>
      <c r="N25" s="10"/>
      <c r="O25" s="14"/>
      <c r="P25" s="18"/>
      <c r="Q25" s="14"/>
      <c r="R25" s="18"/>
      <c r="S25" s="14"/>
      <c r="U25" s="14"/>
      <c r="V25"/>
      <c r="W25" s="14"/>
      <c r="X25" s="18"/>
      <c r="Y25" s="44">
        <v>1358</v>
      </c>
    </row>
    <row r="26" spans="1:25" ht="15" customHeight="1">
      <c r="A26" s="12" t="s">
        <v>66</v>
      </c>
      <c r="B26" s="10"/>
      <c r="C26" s="14"/>
      <c r="D26" s="10"/>
      <c r="E26" s="14"/>
      <c r="F26" s="10"/>
      <c r="G26" s="14"/>
      <c r="H26" s="10"/>
      <c r="I26" s="14"/>
      <c r="J26" s="10"/>
      <c r="K26" s="38"/>
      <c r="L26" s="10"/>
      <c r="M26" s="14"/>
      <c r="N26" s="10"/>
      <c r="O26" s="14"/>
      <c r="P26" s="18"/>
      <c r="Q26" s="14"/>
      <c r="R26" s="18"/>
      <c r="S26" s="14"/>
      <c r="U26" s="14"/>
      <c r="V26"/>
      <c r="W26" s="14"/>
      <c r="Y26" s="14">
        <f>(Y25/$W$119)</f>
        <v>0.0009601332591433604</v>
      </c>
    </row>
    <row r="27" spans="1:25" ht="15" customHeight="1">
      <c r="A27" s="15" t="s">
        <v>17</v>
      </c>
      <c r="B27" s="16"/>
      <c r="C27" s="19">
        <v>37086</v>
      </c>
      <c r="D27" s="18">
        <f>((E27-C27)/C27)</f>
        <v>0.11500296607884376</v>
      </c>
      <c r="E27" s="19">
        <v>41351</v>
      </c>
      <c r="F27" s="18">
        <f>((G27-E27)/E27)</f>
        <v>0.13535343764358782</v>
      </c>
      <c r="G27" s="19">
        <v>46948</v>
      </c>
      <c r="H27" s="18">
        <f>((I27-G27)/G27)</f>
        <v>0.12616085882252706</v>
      </c>
      <c r="I27" s="19">
        <v>52871</v>
      </c>
      <c r="J27" s="18">
        <f>((K27-I27)/I27)</f>
        <v>0.15622931285581887</v>
      </c>
      <c r="K27" s="37">
        <v>61131</v>
      </c>
      <c r="L27" s="18">
        <f>((M27-K27)/K27)</f>
        <v>0.0785689748245571</v>
      </c>
      <c r="M27" s="19">
        <v>65934</v>
      </c>
      <c r="N27" s="18">
        <f>((O27-M27)/M27)</f>
        <v>0.07398307398307398</v>
      </c>
      <c r="O27" s="19">
        <v>70812</v>
      </c>
      <c r="P27" s="18">
        <f>((Q27-O27)/O27)</f>
        <v>0.06565271422922668</v>
      </c>
      <c r="Q27" s="44">
        <v>75461</v>
      </c>
      <c r="R27" s="18">
        <f>((S27-Q27)/Q27)</f>
        <v>0.09449914525383973</v>
      </c>
      <c r="S27" s="44">
        <v>82592</v>
      </c>
      <c r="T27" s="18">
        <f>((U27-S27)/S27)</f>
        <v>0.051264044943820225</v>
      </c>
      <c r="U27" s="44">
        <v>86826</v>
      </c>
      <c r="V27" s="18">
        <f>((W27-U27)/U27)</f>
        <v>0.06251583627024163</v>
      </c>
      <c r="W27" s="44">
        <v>92254</v>
      </c>
      <c r="X27" s="18">
        <f>((Y27-W27)/W27)</f>
        <v>0.05970472825026557</v>
      </c>
      <c r="Y27" s="44">
        <v>97762</v>
      </c>
    </row>
    <row r="28" spans="1:25" ht="15" customHeight="1">
      <c r="A28" s="12" t="s">
        <v>12</v>
      </c>
      <c r="B28" s="10"/>
      <c r="C28" s="14">
        <f>(C27/$C$119)</f>
        <v>0.06929553463655626</v>
      </c>
      <c r="D28" s="10"/>
      <c r="E28" s="14">
        <f>(E27/$E$119)</f>
        <v>0.0712772540563275</v>
      </c>
      <c r="F28" s="10"/>
      <c r="G28" s="14">
        <f>(G27/$G$119)</f>
        <v>0.07342680857386395</v>
      </c>
      <c r="H28" s="10"/>
      <c r="I28" s="14">
        <f>(I27/$I$119)</f>
        <v>0.07541063573657696</v>
      </c>
      <c r="J28" s="10"/>
      <c r="K28" s="38">
        <f>(K27/$K$119)</f>
        <v>0.0778033172460138</v>
      </c>
      <c r="L28" s="10"/>
      <c r="M28" s="14">
        <f>(M27/$M$119)</f>
        <v>0.07817429688305867</v>
      </c>
      <c r="N28" s="10"/>
      <c r="O28" s="14">
        <f>(O27/$O$119)</f>
        <v>0.07683585412776245</v>
      </c>
      <c r="P28" s="18"/>
      <c r="Q28" s="14">
        <f>(Q27/$Q$119)</f>
        <v>0.0742246401687098</v>
      </c>
      <c r="R28" s="18"/>
      <c r="S28" s="14">
        <f>(S27/$S$119)</f>
        <v>0.07184943215182055</v>
      </c>
      <c r="U28" s="14">
        <f>(U27/$U$119)</f>
        <v>0.06824242700521961</v>
      </c>
      <c r="V28"/>
      <c r="W28" s="14">
        <f>(W27/$W$119)</f>
        <v>0.06522542981517788</v>
      </c>
      <c r="Y28" s="14">
        <f>(Y27/$W$119)</f>
        <v>0.06911969637729985</v>
      </c>
    </row>
    <row r="29" spans="1:25" ht="15" customHeight="1">
      <c r="A29" s="31" t="s">
        <v>18</v>
      </c>
      <c r="B29" s="16"/>
      <c r="C29" s="19">
        <v>85708</v>
      </c>
      <c r="D29" s="18">
        <f>((E29-C29)/C29)</f>
        <v>0.08736640686983713</v>
      </c>
      <c r="E29" s="19">
        <v>93196</v>
      </c>
      <c r="F29" s="18">
        <f>((G29-E29)/E29)</f>
        <v>0.09387741963174386</v>
      </c>
      <c r="G29" s="19">
        <v>101945</v>
      </c>
      <c r="H29" s="18">
        <f>((I29-G29)/G29)</f>
        <v>0.08399627249987739</v>
      </c>
      <c r="I29" s="19">
        <v>110508</v>
      </c>
      <c r="J29" s="18">
        <f>((K29-I29)/I29)</f>
        <v>0.10953958084482572</v>
      </c>
      <c r="K29" s="37">
        <v>122613</v>
      </c>
      <c r="L29" s="24">
        <f>((M29-K29)/K29)</f>
        <v>0.03241907464950698</v>
      </c>
      <c r="M29" s="25">
        <f>SUM(M31+M33)</f>
        <v>126588</v>
      </c>
      <c r="N29" s="24">
        <f>((O29-M29)/M29)</f>
        <v>0.06251777419660631</v>
      </c>
      <c r="O29" s="25">
        <f>SUM(O31+O33)</f>
        <v>134502</v>
      </c>
      <c r="P29" s="18">
        <f>((Q29-O29)/O29)</f>
        <v>0.07625908908417718</v>
      </c>
      <c r="Q29" s="25">
        <f>SUM(Q31+Q33)</f>
        <v>144759</v>
      </c>
      <c r="R29" s="18">
        <f>((S29-Q29)/Q29)</f>
        <v>0.09470222922236268</v>
      </c>
      <c r="S29" s="44">
        <v>158468</v>
      </c>
      <c r="T29" s="18">
        <f>((U29-S29)/S29)</f>
        <v>0.08171996870030543</v>
      </c>
      <c r="U29" s="44">
        <v>171418</v>
      </c>
      <c r="V29" s="18">
        <f>((W29-U29)/U29)</f>
        <v>0.0786790185394766</v>
      </c>
      <c r="W29" s="44">
        <v>184905</v>
      </c>
      <c r="X29" s="18">
        <f>((Y29-W29)/W29)</f>
        <v>0.07789946188583327</v>
      </c>
      <c r="Y29" s="44">
        <v>199309</v>
      </c>
    </row>
    <row r="30" spans="1:25" ht="15" customHeight="1">
      <c r="A30" s="12" t="s">
        <v>12</v>
      </c>
      <c r="B30" s="10"/>
      <c r="C30" s="14">
        <f>(C29/$C$119)</f>
        <v>0.16014619216496695</v>
      </c>
      <c r="D30" s="10"/>
      <c r="E30" s="14">
        <f>(E29/$E$119)</f>
        <v>0.16064315177464866</v>
      </c>
      <c r="F30" s="10"/>
      <c r="G30" s="14">
        <f>(G29/$G$119)</f>
        <v>0.1594422765626344</v>
      </c>
      <c r="H30" s="10"/>
      <c r="I30" s="14">
        <f>(I29/$I$119)</f>
        <v>0.15761908293729354</v>
      </c>
      <c r="J30" s="10"/>
      <c r="K30" s="38">
        <f>(K29/$K$119)</f>
        <v>0.1560533630643289</v>
      </c>
      <c r="L30" s="22"/>
      <c r="M30" s="14">
        <f>(M29/$M$119)</f>
        <v>0.15008838981151806</v>
      </c>
      <c r="N30" s="22"/>
      <c r="O30" s="14">
        <f>(O29/$O$119)</f>
        <v>0.1459438520574522</v>
      </c>
      <c r="P30" s="18"/>
      <c r="Q30" s="14">
        <f>(Q29/$Q$119)</f>
        <v>0.14238725548538003</v>
      </c>
      <c r="R30" s="18"/>
      <c r="S30" s="14">
        <f>(S29/$S$119)</f>
        <v>0.13785640030795596</v>
      </c>
      <c r="U30" s="14">
        <f>(U29/$U$119)</f>
        <v>0.13472900228480794</v>
      </c>
      <c r="V30"/>
      <c r="W30" s="14">
        <f>(W29/$W$119)</f>
        <v>0.1307315465993395</v>
      </c>
      <c r="Y30" s="14">
        <f>(Y29/$W$119)</f>
        <v>0.14091546373093078</v>
      </c>
    </row>
    <row r="31" spans="1:25" ht="15" customHeight="1">
      <c r="A31" s="15" t="s">
        <v>19</v>
      </c>
      <c r="B31" s="16"/>
      <c r="C31" s="19">
        <v>71769</v>
      </c>
      <c r="D31" s="18">
        <f>((E31-C31)/C31)</f>
        <v>0.08064763337931419</v>
      </c>
      <c r="E31" s="19">
        <v>77557</v>
      </c>
      <c r="F31" s="18">
        <f>((G31-E31)/E31)</f>
        <v>0.10049383034413399</v>
      </c>
      <c r="G31" s="19">
        <v>85351</v>
      </c>
      <c r="H31" s="18">
        <f>((I31-G31)/G31)</f>
        <v>0.09052032196459327</v>
      </c>
      <c r="I31" s="19">
        <v>93077</v>
      </c>
      <c r="J31" s="18">
        <f>((K31-I31)/I31)</f>
        <v>0.10695445706243217</v>
      </c>
      <c r="K31" s="37">
        <v>103032</v>
      </c>
      <c r="L31" s="24">
        <f>((M31-K31)/K31)</f>
        <v>0.02300256231073841</v>
      </c>
      <c r="M31" s="25">
        <v>105402</v>
      </c>
      <c r="N31" s="24">
        <f>((O31-M31)/M31)</f>
        <v>0.061023509990322765</v>
      </c>
      <c r="O31" s="25">
        <v>111834</v>
      </c>
      <c r="P31" s="18">
        <f>((Q31-O31)/O31)</f>
        <v>0.05219342954736485</v>
      </c>
      <c r="Q31" s="44">
        <v>117671</v>
      </c>
      <c r="R31" s="18">
        <f>((S31-Q31)/Q31)</f>
        <v>0.08560307977326614</v>
      </c>
      <c r="S31" s="44">
        <v>127744</v>
      </c>
      <c r="T31" s="18">
        <f>((U31-S31)/S31)</f>
        <v>0.07461798597194388</v>
      </c>
      <c r="U31" s="44">
        <v>137276</v>
      </c>
      <c r="V31" s="18">
        <f>((W31-U31)/U31)</f>
        <v>0.06916722515224803</v>
      </c>
      <c r="W31" s="44">
        <v>146771</v>
      </c>
      <c r="X31" s="18">
        <f>((Y31-W31)/W31)</f>
        <v>0.07326379189349394</v>
      </c>
      <c r="Y31" s="44">
        <v>157524</v>
      </c>
    </row>
    <row r="32" spans="1:25" ht="15" customHeight="1">
      <c r="A32" s="12" t="s">
        <v>13</v>
      </c>
      <c r="B32" s="10"/>
      <c r="C32" s="14">
        <f>(C31/$C$119)</f>
        <v>0.13410104150706484</v>
      </c>
      <c r="D32" s="10"/>
      <c r="E32" s="14">
        <f>(E31/$E$119)</f>
        <v>0.13368600500221497</v>
      </c>
      <c r="F32" s="10"/>
      <c r="G32" s="14">
        <f>(G31/$G$119)</f>
        <v>0.13348921228993485</v>
      </c>
      <c r="H32" s="10"/>
      <c r="I32" s="14">
        <f>(I31/$I$119)</f>
        <v>0.13275700747958946</v>
      </c>
      <c r="J32" s="10"/>
      <c r="K32" s="38">
        <f>(K31/$K$119)</f>
        <v>0.13113201783859735</v>
      </c>
      <c r="L32" s="22"/>
      <c r="M32" s="14">
        <f>(M31/$M$119)</f>
        <v>0.1249693214436884</v>
      </c>
      <c r="N32" s="22"/>
      <c r="O32" s="14">
        <f>(O31/$O$119)</f>
        <v>0.12134752457950893</v>
      </c>
      <c r="P32" s="18"/>
      <c r="Q32" s="14">
        <f>(Q31/$Q$119)</f>
        <v>0.11574306772097177</v>
      </c>
      <c r="R32" s="18"/>
      <c r="S32" s="14">
        <f>(S31/$S$119)</f>
        <v>0.11112860641226953</v>
      </c>
      <c r="U32" s="14">
        <f>(U31/$U$119)</f>
        <v>0.10789449484680312</v>
      </c>
      <c r="V32"/>
      <c r="W32" s="14">
        <f>(W31/$W$119)</f>
        <v>0.10377004313529466</v>
      </c>
      <c r="Y32" s="14">
        <f>(Y31/$W$119)</f>
        <v>0.11137262998033777</v>
      </c>
    </row>
    <row r="33" spans="1:25" ht="15" customHeight="1">
      <c r="A33" s="15" t="s">
        <v>20</v>
      </c>
      <c r="B33" s="16"/>
      <c r="C33" s="19">
        <v>13939</v>
      </c>
      <c r="D33" s="18">
        <f>((E33-C33)/C33)</f>
        <v>0.12195996843389052</v>
      </c>
      <c r="E33" s="19">
        <v>15639</v>
      </c>
      <c r="F33" s="18">
        <f>((G33-E33)/E33)</f>
        <v>0.06106528550418825</v>
      </c>
      <c r="G33" s="19">
        <v>16594</v>
      </c>
      <c r="H33" s="18">
        <f>((I33-G33)/G33)</f>
        <v>0.050439918042666024</v>
      </c>
      <c r="I33" s="19">
        <v>17431</v>
      </c>
      <c r="J33" s="18">
        <f>((K33-I33)/I33)</f>
        <v>0.12334346853307326</v>
      </c>
      <c r="K33" s="37">
        <v>19581</v>
      </c>
      <c r="L33" s="24">
        <f>((M33-K33)/K33)</f>
        <v>0.08196721311475409</v>
      </c>
      <c r="M33" s="25">
        <v>21186</v>
      </c>
      <c r="N33" s="24">
        <f>((O33-M33)/M33)</f>
        <v>0.06995185499858397</v>
      </c>
      <c r="O33" s="25">
        <v>22668</v>
      </c>
      <c r="P33" s="18">
        <f>((Q33-O33)/O33)</f>
        <v>0.1949885300864655</v>
      </c>
      <c r="Q33" s="44">
        <v>27088</v>
      </c>
      <c r="R33" s="18">
        <f>((S33-Q33)/Q33)</f>
        <v>0.13422917897223863</v>
      </c>
      <c r="S33" s="44">
        <v>30724</v>
      </c>
      <c r="T33" s="18">
        <f>((U33-S33)/S33)</f>
        <v>0.11124853534696003</v>
      </c>
      <c r="U33" s="44">
        <v>34142</v>
      </c>
      <c r="V33" s="18">
        <f>((W33-U33)/U33)</f>
        <v>0.1169234374084705</v>
      </c>
      <c r="W33" s="44">
        <v>38134</v>
      </c>
      <c r="X33" s="18">
        <f>((Y33-W33)/W33)</f>
        <v>0.09574133319347564</v>
      </c>
      <c r="Y33" s="44">
        <v>41785</v>
      </c>
    </row>
    <row r="34" spans="1:25" ht="15" customHeight="1">
      <c r="A34" s="12" t="s">
        <v>13</v>
      </c>
      <c r="B34" s="10"/>
      <c r="C34" s="14">
        <f>(C33/$C$119)</f>
        <v>0.02604515065790211</v>
      </c>
      <c r="D34" s="10"/>
      <c r="E34" s="14">
        <f>(E33/$E$119)</f>
        <v>0.026957146772433695</v>
      </c>
      <c r="F34" s="10"/>
      <c r="G34" s="14">
        <f>(G33/$G$119)</f>
        <v>0.02595306427269955</v>
      </c>
      <c r="H34" s="10"/>
      <c r="I34" s="14">
        <f>(I33/$I$119)</f>
        <v>0.02486207545770409</v>
      </c>
      <c r="J34" s="10"/>
      <c r="K34" s="38">
        <f>(K33/$K$119)</f>
        <v>0.024921345225731566</v>
      </c>
      <c r="L34" s="22"/>
      <c r="M34" s="14">
        <f>(M33/$M$119)</f>
        <v>0.025119068367829664</v>
      </c>
      <c r="N34" s="22"/>
      <c r="O34" s="14">
        <f>(O33/$O$119)</f>
        <v>0.024596327477943276</v>
      </c>
      <c r="P34" s="18"/>
      <c r="Q34" s="14">
        <f>(Q33/$Q$119)</f>
        <v>0.02664418776440825</v>
      </c>
      <c r="R34" s="18"/>
      <c r="S34" s="14">
        <f>(S33/$S$119)</f>
        <v>0.02672779389568644</v>
      </c>
      <c r="U34" s="14">
        <f>(U33/$U$119)</f>
        <v>0.026834507438004838</v>
      </c>
      <c r="V34"/>
      <c r="W34" s="14">
        <f>(W33/$W$119)</f>
        <v>0.02696150346404485</v>
      </c>
      <c r="Y34" s="14">
        <f>(Y33/$W$119)</f>
        <v>0.029542833750593012</v>
      </c>
    </row>
    <row r="35" spans="1:25" ht="15" customHeight="1">
      <c r="A35" s="15" t="s">
        <v>21</v>
      </c>
      <c r="B35" s="16"/>
      <c r="C35" s="19">
        <v>23172</v>
      </c>
      <c r="D35" s="18">
        <f>((E35-C35)/C35)</f>
        <v>0.13468841705506646</v>
      </c>
      <c r="E35" s="19">
        <v>26293</v>
      </c>
      <c r="F35" s="18">
        <f>((G35-E35)/E35)</f>
        <v>0.11911915719012665</v>
      </c>
      <c r="G35" s="19">
        <v>29425</v>
      </c>
      <c r="H35" s="18">
        <f>((I35-G35)/G35)</f>
        <v>0.0745964316057774</v>
      </c>
      <c r="I35" s="19">
        <v>31620</v>
      </c>
      <c r="J35" s="18">
        <f>((K35-I35)/I35)</f>
        <v>0.13282732447817835</v>
      </c>
      <c r="K35" s="37">
        <v>35820</v>
      </c>
      <c r="L35" s="18">
        <f>((M35-K35)/K35)</f>
        <v>0.07599106644332775</v>
      </c>
      <c r="M35" s="19">
        <v>38542</v>
      </c>
      <c r="N35" s="18">
        <f>((O35-M35)/M35)</f>
        <v>0.08645114420632037</v>
      </c>
      <c r="O35" s="19">
        <v>41874</v>
      </c>
      <c r="P35" s="18">
        <f>((Q35-O35)/O35)</f>
        <v>0.07314801547499641</v>
      </c>
      <c r="Q35" s="44">
        <v>44937</v>
      </c>
      <c r="R35" s="18">
        <f>((S35-Q35)/Q35)</f>
        <v>0.08816787947571043</v>
      </c>
      <c r="S35" s="44">
        <v>48899</v>
      </c>
      <c r="T35" s="18">
        <f>((U35-S35)/S35)</f>
        <v>0.07949037812634205</v>
      </c>
      <c r="U35" s="44">
        <v>52786</v>
      </c>
      <c r="V35" s="18">
        <f>((W35-U35)/U35)</f>
        <v>0.04963437275035047</v>
      </c>
      <c r="W35" s="44">
        <v>55406</v>
      </c>
      <c r="X35" s="18">
        <f>((Y35-W35)/W35)</f>
        <v>0.11150416922354979</v>
      </c>
      <c r="Y35" s="44">
        <v>61584</v>
      </c>
    </row>
    <row r="36" spans="1:25" ht="15" customHeight="1">
      <c r="A36" s="12" t="s">
        <v>12</v>
      </c>
      <c r="B36" s="10"/>
      <c r="C36" s="14">
        <f>(C35/$C$119)</f>
        <v>0.04329709671030259</v>
      </c>
      <c r="D36" s="10"/>
      <c r="E36" s="14">
        <f>(E35/$E$119)</f>
        <v>0.045321584505889065</v>
      </c>
      <c r="F36" s="10"/>
      <c r="G36" s="14">
        <f>(G35/$G$119)</f>
        <v>0.04602078559866121</v>
      </c>
      <c r="H36" s="10"/>
      <c r="I36" s="14">
        <f>(I35/$I$119)</f>
        <v>0.04510004164836231</v>
      </c>
      <c r="J36" s="10"/>
      <c r="K36" s="38">
        <f>(K35/$K$119)</f>
        <v>0.04558922353228664</v>
      </c>
      <c r="L36" s="10"/>
      <c r="M36" s="14">
        <f>(M35/$M$119)</f>
        <v>0.0456971175791981</v>
      </c>
      <c r="N36" s="10"/>
      <c r="O36" s="14">
        <f>(O35/$O$119)</f>
        <v>0.045436148615290134</v>
      </c>
      <c r="P36" s="18"/>
      <c r="Q36" s="14">
        <f>(Q35/$Q$119)</f>
        <v>0.044200748138260984</v>
      </c>
      <c r="R36" s="18"/>
      <c r="S36" s="14">
        <f>(S35/$S$119)</f>
        <v>0.04253880984589153</v>
      </c>
      <c r="U36" s="14">
        <f>(U35/$U$119)</f>
        <v>0.04148808826731074</v>
      </c>
      <c r="V36"/>
      <c r="W36" s="14">
        <f>(W35/$W$119)</f>
        <v>0.0391731541650199</v>
      </c>
      <c r="Y36" s="14">
        <f>(Y35/$W$119)</f>
        <v>0.04354112417605648</v>
      </c>
    </row>
    <row r="37" spans="1:25" ht="15" customHeight="1">
      <c r="A37" s="15" t="s">
        <v>22</v>
      </c>
      <c r="B37" s="16"/>
      <c r="C37" s="19">
        <v>16031</v>
      </c>
      <c r="D37" s="18">
        <f>((E37-C37)/C37)</f>
        <v>-0.38413074667831076</v>
      </c>
      <c r="E37" s="19">
        <v>9873</v>
      </c>
      <c r="F37" s="18">
        <f>((G37-E37)/E37)</f>
        <v>0.062189810594550796</v>
      </c>
      <c r="G37" s="19">
        <v>10487</v>
      </c>
      <c r="H37" s="18">
        <f>((I37-G37)/G37)</f>
        <v>0.014970916372651855</v>
      </c>
      <c r="I37" s="19">
        <v>10644</v>
      </c>
      <c r="J37" s="18">
        <f>((K37-I37)/I37)</f>
        <v>0.05984592258549418</v>
      </c>
      <c r="K37" s="37">
        <v>11281</v>
      </c>
      <c r="L37" s="18">
        <f>((M37-K37)/K37)</f>
        <v>0.02499778388440741</v>
      </c>
      <c r="M37" s="19">
        <f>SUM(M39+M41)</f>
        <v>11563</v>
      </c>
      <c r="N37" s="18">
        <f>((O37-M37)/M37)</f>
        <v>0.023696272593617573</v>
      </c>
      <c r="O37" s="19">
        <f>SUM(O39+O41)</f>
        <v>11837</v>
      </c>
      <c r="P37" s="18">
        <f>((Q37-O37)/O37)</f>
        <v>-0.10999408633944412</v>
      </c>
      <c r="Q37" s="19">
        <f>SUM(Q39+Q41)</f>
        <v>10535</v>
      </c>
      <c r="R37" s="18">
        <f>((S37-Q37)/Q37)</f>
        <v>0.7880398671096346</v>
      </c>
      <c r="S37" s="44">
        <v>18837</v>
      </c>
      <c r="T37" s="18">
        <f>((U37-S37)/S37)</f>
        <v>0.08945161119074163</v>
      </c>
      <c r="U37" s="44">
        <v>20522</v>
      </c>
      <c r="V37" s="18">
        <f>((W37-U37)/U37)</f>
        <v>0.14131176298606374</v>
      </c>
      <c r="W37" s="44">
        <v>23422</v>
      </c>
      <c r="X37" s="18">
        <f>((Y37-W37)/W37)</f>
        <v>0.0015797113824609342</v>
      </c>
      <c r="Y37" s="44">
        <v>23459</v>
      </c>
    </row>
    <row r="38" spans="1:25" ht="15" customHeight="1">
      <c r="A38" s="27" t="s">
        <v>12</v>
      </c>
      <c r="B38" s="10"/>
      <c r="C38" s="14">
        <f>(C37/$C$119)</f>
        <v>0.029954072042243256</v>
      </c>
      <c r="D38" s="10"/>
      <c r="E38" s="14">
        <f>(E37/$E$119)</f>
        <v>0.01701821792213299</v>
      </c>
      <c r="F38" s="10"/>
      <c r="G38" s="14">
        <f>(G37/$G$119)</f>
        <v>0.016401698507159224</v>
      </c>
      <c r="H38" s="10"/>
      <c r="I38" s="14">
        <f>(I37/$I$119)</f>
        <v>0.015181683848993308</v>
      </c>
      <c r="J38" s="10"/>
      <c r="K38" s="38">
        <f>(K37/$K$119)</f>
        <v>0.014357678131427291</v>
      </c>
      <c r="L38" s="10"/>
      <c r="M38" s="14">
        <f>(M37/$M$119)</f>
        <v>0.013709609531634779</v>
      </c>
      <c r="N38" s="10"/>
      <c r="O38" s="14">
        <f>(O37/$O$119)</f>
        <v>0.012843953077307858</v>
      </c>
      <c r="P38" s="18"/>
      <c r="Q38" s="14">
        <f>(Q37/$Q$119)</f>
        <v>0.010362393609644157</v>
      </c>
      <c r="R38" s="18"/>
      <c r="S38" s="14">
        <f>(S37/$S$119)</f>
        <v>0.016386911001596324</v>
      </c>
      <c r="U38" s="14">
        <f>(U37/$U$119)</f>
        <v>0.01612962807224929</v>
      </c>
      <c r="V38"/>
      <c r="W38" s="14">
        <f>(W37/$W$119)</f>
        <v>0.016559824149967442</v>
      </c>
      <c r="Y38" s="14">
        <f>(Y37/$W$119)</f>
        <v>0.016585983892668698</v>
      </c>
    </row>
    <row r="39" spans="1:25" ht="15" customHeight="1">
      <c r="A39" s="15" t="s">
        <v>23</v>
      </c>
      <c r="B39" s="16"/>
      <c r="C39" s="19">
        <v>3969</v>
      </c>
      <c r="D39" s="18">
        <f>((E39-C39)/C39)</f>
        <v>0.31771227009322245</v>
      </c>
      <c r="E39" s="19">
        <v>5230</v>
      </c>
      <c r="F39" s="18">
        <f>((G39-E39)/E39)</f>
        <v>0.16022944550669216</v>
      </c>
      <c r="G39" s="19">
        <v>6068</v>
      </c>
      <c r="H39" s="18">
        <f>((I39-G39)/G39)</f>
        <v>0.07168754119973632</v>
      </c>
      <c r="I39" s="19">
        <v>6503</v>
      </c>
      <c r="J39" s="18">
        <f>((K39-I39)/I39)</f>
        <v>0.06397047516530832</v>
      </c>
      <c r="K39" s="37">
        <v>6919</v>
      </c>
      <c r="L39" s="18">
        <f>((M39-K39)/K39)</f>
        <v>-0.01127330539095245</v>
      </c>
      <c r="M39" s="19">
        <v>6841</v>
      </c>
      <c r="N39" s="18">
        <f>((O39-M39)/M39)</f>
        <v>0.06870340593480485</v>
      </c>
      <c r="O39" s="19">
        <v>7311</v>
      </c>
      <c r="P39" s="18">
        <f>((Q39-O39)/O39)</f>
        <v>-0.11393790179182055</v>
      </c>
      <c r="Q39" s="44">
        <v>6478</v>
      </c>
      <c r="R39" s="18">
        <f>((S39-Q39)/Q39)</f>
        <v>0.8860759493670886</v>
      </c>
      <c r="S39" s="44">
        <v>12218</v>
      </c>
      <c r="T39" s="18">
        <f>((U39-S39)/S39)</f>
        <v>0.11687673923719102</v>
      </c>
      <c r="U39" s="44">
        <v>13646</v>
      </c>
      <c r="V39" s="18">
        <f>((W39-U39)/U39)</f>
        <v>0.15982705554741317</v>
      </c>
      <c r="W39" s="44">
        <v>15827</v>
      </c>
      <c r="X39" s="18">
        <f>((Y39-W39)/W39)</f>
        <v>-0.010551589056675302</v>
      </c>
      <c r="Y39" s="44">
        <v>15660</v>
      </c>
    </row>
    <row r="40" spans="1:25" ht="15" customHeight="1">
      <c r="A40" s="27" t="s">
        <v>13</v>
      </c>
      <c r="B40" s="10"/>
      <c r="C40" s="14">
        <f>(C39/$C$119)</f>
        <v>0.007416113276505738</v>
      </c>
      <c r="D40" s="10"/>
      <c r="E40" s="14">
        <f>(E39/$E$119)</f>
        <v>0.009015018710904035</v>
      </c>
      <c r="F40" s="10"/>
      <c r="G40" s="14">
        <f>(G39/$G$119)</f>
        <v>0.009490369652087553</v>
      </c>
      <c r="H40" s="10"/>
      <c r="I40" s="14">
        <f>(I39/$I$119)</f>
        <v>0.009275318495866543</v>
      </c>
      <c r="J40" s="10"/>
      <c r="K40" s="38">
        <f>(K39/$K$119)</f>
        <v>0.00880602561752907</v>
      </c>
      <c r="L40" s="10"/>
      <c r="M40" s="14">
        <f>(M39/$M$119)</f>
        <v>0.008110995313146546</v>
      </c>
      <c r="N40" s="10"/>
      <c r="O40" s="14">
        <f>(O39/$O$119)</f>
        <v>0.007932934100548936</v>
      </c>
      <c r="P40" s="18"/>
      <c r="Q40" s="14">
        <f>(Q39/$Q$119)</f>
        <v>0.006371863863623622</v>
      </c>
      <c r="R40" s="18"/>
      <c r="S40" s="14">
        <f>(S39/$S$119)</f>
        <v>0.010628830419785736</v>
      </c>
      <c r="U40" s="14">
        <f>(U39/$U$119)</f>
        <v>0.010725314524603539</v>
      </c>
      <c r="V40"/>
      <c r="W40" s="14">
        <f>(W39/$W$119)</f>
        <v>0.01119000669548009</v>
      </c>
      <c r="Y40" s="14">
        <f>(Y39/$W$119)</f>
        <v>0.01107193434328794</v>
      </c>
    </row>
    <row r="41" spans="1:25" ht="15" customHeight="1">
      <c r="A41" s="15" t="s">
        <v>24</v>
      </c>
      <c r="B41" s="16"/>
      <c r="C41" s="19">
        <v>6031</v>
      </c>
      <c r="D41" s="18">
        <f>((E41-C41)/C41)</f>
        <v>-0.230144254684132</v>
      </c>
      <c r="E41" s="19">
        <v>4643</v>
      </c>
      <c r="F41" s="18">
        <f>((G41-E41)/E41)</f>
        <v>-0.04824466939478785</v>
      </c>
      <c r="G41" s="19">
        <v>4419</v>
      </c>
      <c r="H41" s="18">
        <f>((I41-G41)/G41)</f>
        <v>-0.0629101606698348</v>
      </c>
      <c r="I41" s="19">
        <v>4141</v>
      </c>
      <c r="J41" s="18">
        <f>((K41-I41)/I41)</f>
        <v>0.05336875150929727</v>
      </c>
      <c r="K41" s="37">
        <v>4362</v>
      </c>
      <c r="L41" s="18">
        <f>((M41-K41)/K41)</f>
        <v>0.08253094910591471</v>
      </c>
      <c r="M41" s="19">
        <v>4722</v>
      </c>
      <c r="N41" s="18">
        <f>((O41-M41)/M41)</f>
        <v>-0.04150783566285472</v>
      </c>
      <c r="O41" s="19">
        <v>4526</v>
      </c>
      <c r="P41" s="18">
        <f>((Q41-O41)/O41)</f>
        <v>-0.10362350861688024</v>
      </c>
      <c r="Q41" s="44">
        <v>4057</v>
      </c>
      <c r="R41" s="18">
        <f>((S41-Q41)/Q41)</f>
        <v>0.6315011091939857</v>
      </c>
      <c r="S41" s="44">
        <v>6619</v>
      </c>
      <c r="T41" s="18">
        <f>((U41-S41)/S41)</f>
        <v>0.03882761746487385</v>
      </c>
      <c r="U41" s="44">
        <v>6876</v>
      </c>
      <c r="V41" s="18">
        <f>((W41-U41)/U41)</f>
        <v>0.10456660849331006</v>
      </c>
      <c r="W41" s="44">
        <v>7595</v>
      </c>
      <c r="X41" s="18">
        <f>((Y41-W41)/W41)</f>
        <v>0.02685977616853193</v>
      </c>
      <c r="Y41" s="44">
        <v>7799</v>
      </c>
    </row>
    <row r="42" spans="1:25" ht="15" customHeight="1">
      <c r="A42" s="27" t="s">
        <v>13</v>
      </c>
      <c r="B42" s="10"/>
      <c r="C42" s="14">
        <f>(C41/$C$119)</f>
        <v>0.01126897938286876</v>
      </c>
      <c r="D42" s="10"/>
      <c r="E42" s="14">
        <f>(E41/$E$119)</f>
        <v>0.008003199211228955</v>
      </c>
      <c r="F42" s="10"/>
      <c r="G42" s="14">
        <f>(G41/$G$119)</f>
        <v>0.00691132885507167</v>
      </c>
      <c r="H42" s="10"/>
      <c r="I42" s="14">
        <f>(I41/$I$119)</f>
        <v>0.005906365353126765</v>
      </c>
      <c r="J42" s="10"/>
      <c r="K42" s="38">
        <f>(K41/$K$119)</f>
        <v>0.005551652513898222</v>
      </c>
      <c r="L42" s="10"/>
      <c r="M42" s="14">
        <f>(M41/$M$119)</f>
        <v>0.005598614218488232</v>
      </c>
      <c r="N42" s="10"/>
      <c r="O42" s="14">
        <f>(O41/$O$119)</f>
        <v>0.0049110189767589225</v>
      </c>
      <c r="P42" s="18"/>
      <c r="Q42" s="14">
        <f>(Q41/$Q$119)</f>
        <v>0.003990529746020536</v>
      </c>
      <c r="R42" s="18"/>
      <c r="S42" s="14">
        <f>(S41/$S$119)</f>
        <v>0.00575808058181059</v>
      </c>
      <c r="U42" s="14">
        <f>(U41/$U$119)</f>
        <v>0.005404313547645752</v>
      </c>
      <c r="V42"/>
      <c r="W42" s="14">
        <f>(W41/$W$119)</f>
        <v>0.00536981745448735</v>
      </c>
      <c r="Y42" s="14">
        <f>(Y41/$W$119)</f>
        <v>0.005514049549380756</v>
      </c>
    </row>
    <row r="43" spans="1:25" ht="15" customHeight="1">
      <c r="A43" s="15" t="s">
        <v>25</v>
      </c>
      <c r="B43" s="16"/>
      <c r="C43" s="19">
        <v>10012</v>
      </c>
      <c r="D43" s="18">
        <f>((E43-C43)/C43)</f>
        <v>0.2719736316420296</v>
      </c>
      <c r="E43" s="19">
        <v>12735</v>
      </c>
      <c r="F43" s="18">
        <f>((G43-E43)/E43)</f>
        <v>0.17055359246171967</v>
      </c>
      <c r="G43" s="19">
        <v>14907</v>
      </c>
      <c r="H43" s="18">
        <f>((I43-G43)/G43)</f>
        <v>0.2191587844636748</v>
      </c>
      <c r="I43" s="19">
        <v>18174</v>
      </c>
      <c r="J43" s="18">
        <f>((K43-I43)/I43)</f>
        <v>0.24039837129965885</v>
      </c>
      <c r="K43" s="37">
        <v>22543</v>
      </c>
      <c r="L43" s="18">
        <f>((M43-K43)/K43)</f>
        <v>0.0707536707625427</v>
      </c>
      <c r="M43" s="19">
        <f>SUM(M45+M47)</f>
        <v>24138</v>
      </c>
      <c r="N43" s="18">
        <f>((O43-M43)/M43)</f>
        <v>0.14450244427873063</v>
      </c>
      <c r="O43" s="19">
        <f>SUM(O45+O47)</f>
        <v>27626</v>
      </c>
      <c r="P43" s="18">
        <f>((Q43-O43)/O43)</f>
        <v>0.11890972272496923</v>
      </c>
      <c r="Q43" s="19">
        <f>SUM(Q45+Q47)</f>
        <v>30911</v>
      </c>
      <c r="R43" s="18">
        <f>((S43-Q43)/Q43)</f>
        <v>0.12843324382905763</v>
      </c>
      <c r="S43" s="44">
        <v>34881</v>
      </c>
      <c r="T43" s="18">
        <f>((U43-S43)/S43)</f>
        <v>0.181875519623864</v>
      </c>
      <c r="U43" s="44">
        <v>41225</v>
      </c>
      <c r="V43" s="18">
        <f>((W43-U43)/U43)</f>
        <v>0.13756215888417223</v>
      </c>
      <c r="W43" s="44">
        <v>46896</v>
      </c>
      <c r="X43" s="18">
        <f>((Y43-W43)/W43)</f>
        <v>0.1790344592289321</v>
      </c>
      <c r="Y43" s="44">
        <v>55292</v>
      </c>
    </row>
    <row r="44" spans="1:25" ht="15" customHeight="1">
      <c r="A44" s="12" t="s">
        <v>12</v>
      </c>
      <c r="B44" s="10"/>
      <c r="C44" s="14">
        <f>(C43/$C$119)</f>
        <v>0.018707514770565748</v>
      </c>
      <c r="D44" s="10"/>
      <c r="E44" s="14">
        <f>(E43/$E$119)</f>
        <v>0.021951484375403996</v>
      </c>
      <c r="F44" s="10"/>
      <c r="G44" s="14">
        <f>(G43/$G$119)</f>
        <v>0.023314591365139938</v>
      </c>
      <c r="H44" s="10"/>
      <c r="I44" s="14">
        <f>(I43/$I$119)</f>
        <v>0.02592182659447617</v>
      </c>
      <c r="J44" s="10"/>
      <c r="K44" s="38">
        <f>(K43/$K$119)</f>
        <v>0.028691174374325452</v>
      </c>
      <c r="L44" s="10"/>
      <c r="M44" s="14">
        <f>(M43/$M$119)</f>
        <v>0.02861909148790109</v>
      </c>
      <c r="N44" s="10"/>
      <c r="O44" s="14">
        <f>(O43/$O$119)</f>
        <v>0.029976095946076448</v>
      </c>
      <c r="P44" s="18"/>
      <c r="Q44" s="14">
        <f>(Q43/$Q$119)</f>
        <v>0.03040455138753778</v>
      </c>
      <c r="R44" s="18"/>
      <c r="S44" s="14">
        <f>(S43/$S$119)</f>
        <v>0.030344101642866775</v>
      </c>
      <c r="U44" s="14">
        <f>(U43/$U$119)</f>
        <v>0.03240151628878652</v>
      </c>
      <c r="V44"/>
      <c r="W44" s="14">
        <f>(W43/$W$119)</f>
        <v>0.03315641334373124</v>
      </c>
      <c r="Y44" s="14">
        <f>(Y43/$W$119)</f>
        <v>0.03909255387669711</v>
      </c>
    </row>
    <row r="45" spans="1:25" ht="15" customHeight="1">
      <c r="A45" s="15" t="s">
        <v>26</v>
      </c>
      <c r="B45" s="16"/>
      <c r="C45" s="19">
        <v>4535</v>
      </c>
      <c r="D45" s="18">
        <f>((E45-C45)/C45)</f>
        <v>0.26438809261300994</v>
      </c>
      <c r="E45" s="19">
        <v>5734</v>
      </c>
      <c r="F45" s="18">
        <f>((G45-E45)/E45)</f>
        <v>0.19183815835367982</v>
      </c>
      <c r="G45" s="19">
        <v>6834</v>
      </c>
      <c r="H45" s="18">
        <f>((I45-G45)/G45)</f>
        <v>0.21144278606965175</v>
      </c>
      <c r="I45" s="19">
        <v>8279</v>
      </c>
      <c r="J45" s="18">
        <f>((K45-I45)/I45)</f>
        <v>0.1992994322985868</v>
      </c>
      <c r="K45" s="37">
        <v>9929</v>
      </c>
      <c r="L45" s="18">
        <f>((M45-K45)/K45)</f>
        <v>0.049954678215328834</v>
      </c>
      <c r="M45" s="19">
        <v>10425</v>
      </c>
      <c r="N45" s="18">
        <f>((O45-M45)/M45)</f>
        <v>0.14158273381294964</v>
      </c>
      <c r="O45" s="19">
        <v>11901</v>
      </c>
      <c r="P45" s="18">
        <f>((Q45-O45)/O45)</f>
        <v>0.11276363330812537</v>
      </c>
      <c r="Q45" s="44">
        <v>13243</v>
      </c>
      <c r="R45" s="18">
        <f>((S45-Q45)/Q45)</f>
        <v>0.12263082383145812</v>
      </c>
      <c r="S45" s="44">
        <v>14867</v>
      </c>
      <c r="T45" s="18">
        <f>((U45-S45)/S45)</f>
        <v>0.17468218201385619</v>
      </c>
      <c r="U45" s="44">
        <v>17464</v>
      </c>
      <c r="V45" s="18">
        <f>((W45-U45)/U45)</f>
        <v>0.07054512139257901</v>
      </c>
      <c r="W45" s="44">
        <v>18696</v>
      </c>
      <c r="X45" s="18">
        <f>((Y45-W45)/W45)</f>
        <v>0.23598630723149336</v>
      </c>
      <c r="Y45" s="44">
        <v>23108</v>
      </c>
    </row>
    <row r="46" spans="1:25" ht="15" customHeight="1">
      <c r="A46" s="12" t="s">
        <v>13</v>
      </c>
      <c r="B46" s="10"/>
      <c r="C46" s="14">
        <f>(C45/$C$119)</f>
        <v>0.008473689521026334</v>
      </c>
      <c r="D46" s="10"/>
      <c r="E46" s="14">
        <f>(E45/$E$119)</f>
        <v>0.009883770036008363</v>
      </c>
      <c r="F46" s="10"/>
      <c r="G46" s="14">
        <f>(G45/$G$119)</f>
        <v>0.010688395880416337</v>
      </c>
      <c r="H46" s="10"/>
      <c r="I46" s="14">
        <f>(I45/$I$119)</f>
        <v>0.011808451764920668</v>
      </c>
      <c r="J46" s="10"/>
      <c r="K46" s="38">
        <f>(K45/$K$119)</f>
        <v>0.01263694585293339</v>
      </c>
      <c r="L46" s="10"/>
      <c r="M46" s="14">
        <f>(M45/$M$119)</f>
        <v>0.012360345876268492</v>
      </c>
      <c r="N46" s="10"/>
      <c r="O46" s="14">
        <f>(O45/$O$119)</f>
        <v>0.01291339744640034</v>
      </c>
      <c r="P46" s="18"/>
      <c r="Q46" s="14">
        <f>(Q45/$Q$119)</f>
        <v>0.01302602549335715</v>
      </c>
      <c r="R46" s="18"/>
      <c r="S46" s="14">
        <f>(S45/$S$119)</f>
        <v>0.01293328055745249</v>
      </c>
      <c r="U46" s="14">
        <f>(U45/$U$119)</f>
        <v>0.01372613900466629</v>
      </c>
      <c r="V46"/>
      <c r="W46" s="14">
        <f>(W45/$W$119)</f>
        <v>0.013218447284936867</v>
      </c>
      <c r="Y46" s="14">
        <f>(Y45/$W$119)</f>
        <v>0.016337819847043276</v>
      </c>
    </row>
    <row r="47" spans="1:25" ht="15" customHeight="1">
      <c r="A47" s="15" t="s">
        <v>27</v>
      </c>
      <c r="B47" s="16"/>
      <c r="C47" s="19">
        <v>5477</v>
      </c>
      <c r="D47" s="18">
        <f>((E47-C47)/C47)</f>
        <v>0.2782545188972065</v>
      </c>
      <c r="E47" s="19">
        <v>7001</v>
      </c>
      <c r="F47" s="18">
        <f>((G47-E47)/E47)</f>
        <v>0.15312098271675476</v>
      </c>
      <c r="G47" s="19">
        <v>8073</v>
      </c>
      <c r="H47" s="18">
        <f>((I47-G47)/G47)</f>
        <v>0.22569057351666047</v>
      </c>
      <c r="I47" s="19">
        <v>9895</v>
      </c>
      <c r="J47" s="18">
        <f>((K47-I47)/I47)</f>
        <v>0.27478524507326935</v>
      </c>
      <c r="K47" s="37">
        <v>12614</v>
      </c>
      <c r="L47" s="18">
        <f>((M47-K47)/K47)</f>
        <v>0.08712541620421754</v>
      </c>
      <c r="M47" s="19">
        <v>13713</v>
      </c>
      <c r="N47" s="18">
        <f>((O47-M47)/M47)</f>
        <v>0.14672208852913293</v>
      </c>
      <c r="O47" s="19">
        <v>15725</v>
      </c>
      <c r="P47" s="18">
        <f>((Q47-O47)/O47)</f>
        <v>0.12356120826709062</v>
      </c>
      <c r="Q47" s="44">
        <v>17668</v>
      </c>
      <c r="R47" s="18">
        <f>((S47-Q47)/Q47)</f>
        <v>0.13278243151460267</v>
      </c>
      <c r="S47" s="44">
        <v>20014</v>
      </c>
      <c r="T47" s="18">
        <f>((U47-S47)/S47)</f>
        <v>0.1872189467372839</v>
      </c>
      <c r="U47" s="44">
        <v>23761</v>
      </c>
      <c r="V47" s="18">
        <f>((W47-U47)/U47)</f>
        <v>0.18681873658516054</v>
      </c>
      <c r="W47" s="44">
        <v>28200</v>
      </c>
      <c r="X47" s="18">
        <f>((Y47-W47)/W47)</f>
        <v>0.14127659574468085</v>
      </c>
      <c r="Y47" s="44">
        <v>32184</v>
      </c>
    </row>
    <row r="48" spans="1:25" ht="15" customHeight="1">
      <c r="A48" s="12" t="s">
        <v>13</v>
      </c>
      <c r="B48" s="10"/>
      <c r="C48" s="14">
        <f>(C47/$C$119)</f>
        <v>0.010233825249539412</v>
      </c>
      <c r="D48" s="10"/>
      <c r="E48" s="14">
        <f>(E47/$E$119)</f>
        <v>0.012067714339395632</v>
      </c>
      <c r="F48" s="10"/>
      <c r="G48" s="14">
        <f>(G47/$G$119)</f>
        <v>0.012626195484723601</v>
      </c>
      <c r="H48" s="10"/>
      <c r="I48" s="14">
        <f>(I47/$I$119)</f>
        <v>0.014113374829555504</v>
      </c>
      <c r="J48" s="10"/>
      <c r="K48" s="38">
        <f>(K47/$K$119)</f>
        <v>0.01605422852139206</v>
      </c>
      <c r="L48" s="10"/>
      <c r="M48" s="14">
        <f>(M47/$M$119)</f>
        <v>0.016258745611632597</v>
      </c>
      <c r="N48" s="10"/>
      <c r="O48" s="14">
        <f>(O47/$O$119)</f>
        <v>0.017062698499676107</v>
      </c>
      <c r="P48" s="18"/>
      <c r="Q48" s="14">
        <f>(Q47/$Q$119)</f>
        <v>0.017378525894180635</v>
      </c>
      <c r="R48" s="18"/>
      <c r="S48" s="14">
        <f>(S47/$S$119)</f>
        <v>0.017410821085414283</v>
      </c>
      <c r="U48" s="14">
        <f>(U47/$U$119)</f>
        <v>0.01867537728412023</v>
      </c>
      <c r="V48"/>
      <c r="W48" s="14">
        <f>(W47/$W$119)</f>
        <v>0.019937966058794374</v>
      </c>
      <c r="Y48" s="14">
        <f>(Y47/$W$119)</f>
        <v>0.022754734029653837</v>
      </c>
    </row>
    <row r="49" spans="1:25" ht="15" customHeight="1">
      <c r="A49" s="15" t="s">
        <v>28</v>
      </c>
      <c r="B49" s="16"/>
      <c r="C49" s="19">
        <v>134272</v>
      </c>
      <c r="D49" s="18">
        <f>((E49-C49)/C49)</f>
        <v>0.07881017635843661</v>
      </c>
      <c r="E49" s="19">
        <v>144854</v>
      </c>
      <c r="F49" s="18">
        <f>((G49-E49)/E49)</f>
        <v>0.09954160741160065</v>
      </c>
      <c r="G49" s="19">
        <v>159273</v>
      </c>
      <c r="H49" s="18">
        <f>((I49-G49)/G49)</f>
        <v>0.0885398027286483</v>
      </c>
      <c r="I49" s="19">
        <v>173375</v>
      </c>
      <c r="J49" s="18">
        <f>((K49-I49)/I49)</f>
        <v>0.12609084354722422</v>
      </c>
      <c r="K49" s="37">
        <v>195236</v>
      </c>
      <c r="L49" s="18">
        <f>((M49-K49)/K49)</f>
        <v>0.07965744022618779</v>
      </c>
      <c r="M49" s="19">
        <f>SUM(M51+M53)</f>
        <v>210788</v>
      </c>
      <c r="N49" s="18">
        <f>((O49-M49)/M49)</f>
        <v>0.07092434104408221</v>
      </c>
      <c r="O49" s="19">
        <f>SUM(O51+O53)</f>
        <v>225738</v>
      </c>
      <c r="P49" s="18">
        <f>((Q49-O49)/O49)</f>
        <v>0.09511912039621154</v>
      </c>
      <c r="Q49" s="19">
        <f>SUM(Q51+Q53)</f>
        <v>247210</v>
      </c>
      <c r="R49" s="18">
        <f>((S49-Q49)/Q49)</f>
        <v>0.10671493871607135</v>
      </c>
      <c r="S49" s="44">
        <v>273591</v>
      </c>
      <c r="T49" s="18">
        <f>((U49-S49)/S49)</f>
        <v>0.11367698498854129</v>
      </c>
      <c r="U49" s="44">
        <v>304692</v>
      </c>
      <c r="V49" s="18">
        <f>((W49-U49)/U49)</f>
        <v>0.10510285796804641</v>
      </c>
      <c r="W49" s="44">
        <v>336716</v>
      </c>
      <c r="X49" s="18">
        <f>((Y49-W49)/W49)</f>
        <v>0.10332149348412312</v>
      </c>
      <c r="Y49" s="44">
        <v>371506</v>
      </c>
    </row>
    <row r="50" spans="1:25" ht="15" customHeight="1">
      <c r="A50" s="12" t="s">
        <v>12</v>
      </c>
      <c r="B50" s="10"/>
      <c r="C50" s="14">
        <f>(C49/$C$119)</f>
        <v>0.2508884761559533</v>
      </c>
      <c r="D50" s="10"/>
      <c r="E50" s="14">
        <f>(E49/$E$119)</f>
        <v>0.249686715171949</v>
      </c>
      <c r="F50" s="10"/>
      <c r="G50" s="14">
        <f>(G49/$G$119)</f>
        <v>0.2491034353323897</v>
      </c>
      <c r="H50" s="10"/>
      <c r="I50" s="14">
        <f>(I49/$I$119)</f>
        <v>0.2472871511949657</v>
      </c>
      <c r="J50" s="10"/>
      <c r="K50" s="38">
        <f>(K49/$K$119)</f>
        <v>0.2484829046775409</v>
      </c>
      <c r="L50" s="10"/>
      <c r="M50" s="14">
        <f>(M49/$M$119)</f>
        <v>0.24991967257236286</v>
      </c>
      <c r="N50" s="10"/>
      <c r="O50" s="14">
        <f>(O49/$O$119)</f>
        <v>0.24494114047185278</v>
      </c>
      <c r="P50" s="18"/>
      <c r="Q50" s="14">
        <f>(Q49/$Q$119)</f>
        <v>0.2431596890593386</v>
      </c>
      <c r="R50" s="18"/>
      <c r="S50" s="14">
        <f>(S49/$S$119)</f>
        <v>0.23800559366341456</v>
      </c>
      <c r="U50" s="14">
        <f>(U49/$U$119)</f>
        <v>0.23947805460431637</v>
      </c>
      <c r="V50"/>
      <c r="W50" s="14">
        <f>(W49/$W$119)</f>
        <v>0.2380649709025889</v>
      </c>
      <c r="Y50" s="14">
        <f>(Y49/$W$119)</f>
        <v>0.2626621992424987</v>
      </c>
    </row>
    <row r="51" spans="1:25" ht="15" customHeight="1">
      <c r="A51" s="15" t="s">
        <v>29</v>
      </c>
      <c r="B51" s="16"/>
      <c r="C51" s="19">
        <v>28755</v>
      </c>
      <c r="D51" s="18">
        <f>((E51-C51)/C51)</f>
        <v>0.09626151973569815</v>
      </c>
      <c r="E51" s="19">
        <v>31523</v>
      </c>
      <c r="F51" s="18">
        <f>((G51-E51)/E51)</f>
        <v>0.13380706151064303</v>
      </c>
      <c r="G51" s="19">
        <v>35741</v>
      </c>
      <c r="H51" s="18">
        <f>((I51-G51)/G51)</f>
        <v>0.20019025768724993</v>
      </c>
      <c r="I51" s="19">
        <v>42896</v>
      </c>
      <c r="J51" s="18">
        <f>((K51-I51)/I51)</f>
        <v>0.20563688922044013</v>
      </c>
      <c r="K51" s="37">
        <v>51717</v>
      </c>
      <c r="L51" s="18">
        <f>((M51-K51)/K51)</f>
        <v>0.14741767697275557</v>
      </c>
      <c r="M51" s="19">
        <v>59341</v>
      </c>
      <c r="N51" s="18">
        <f>((O51-M51)/M51)</f>
        <v>0.1344938575352623</v>
      </c>
      <c r="O51" s="19">
        <v>67322</v>
      </c>
      <c r="P51" s="18">
        <f>((Q51-O51)/O51)</f>
        <v>0.18855648970618816</v>
      </c>
      <c r="Q51" s="44">
        <v>80016</v>
      </c>
      <c r="R51" s="18">
        <f>((S51-Q51)/Q51)</f>
        <v>0.21688162367526495</v>
      </c>
      <c r="S51" s="44">
        <v>97370</v>
      </c>
      <c r="T51" s="18">
        <f>((U51-S51)/S51)</f>
        <v>0.1712950600801068</v>
      </c>
      <c r="U51" s="44">
        <v>114049</v>
      </c>
      <c r="V51" s="18">
        <f>((W51-U51)/U51)</f>
        <v>0.18745451516453454</v>
      </c>
      <c r="W51" s="44">
        <v>135428</v>
      </c>
      <c r="X51" s="18">
        <f>((Y51-W51)/W51)</f>
        <v>0.15332870602829549</v>
      </c>
      <c r="Y51" s="44">
        <v>156193</v>
      </c>
    </row>
    <row r="52" spans="1:25" ht="15" customHeight="1">
      <c r="A52" s="12" t="s">
        <v>13</v>
      </c>
      <c r="B52" s="10"/>
      <c r="C52" s="14">
        <f>(C51/$C$119)</f>
        <v>0.05372898394203137</v>
      </c>
      <c r="D52" s="10"/>
      <c r="E52" s="14">
        <f>(E51/$E$119)</f>
        <v>0.0543366032167931</v>
      </c>
      <c r="F52" s="10"/>
      <c r="G52" s="14">
        <f>(G51/$G$119)</f>
        <v>0.055899027972192025</v>
      </c>
      <c r="H52" s="10"/>
      <c r="I52" s="14">
        <f>(I51/$I$119)</f>
        <v>0.06118315580481181</v>
      </c>
      <c r="J52" s="10"/>
      <c r="K52" s="38">
        <f>(K51/$K$119)</f>
        <v>0.06582182784531737</v>
      </c>
      <c r="L52" s="10"/>
      <c r="M52" s="14">
        <f>(M51/$M$119)</f>
        <v>0.07035734145262816</v>
      </c>
      <c r="N52" s="10"/>
      <c r="O52" s="14">
        <f>(O51/$O$119)</f>
        <v>0.07304896587568807</v>
      </c>
      <c r="P52" s="18"/>
      <c r="Q52" s="14">
        <f>(Q51/$Q$119)</f>
        <v>0.07870501063780606</v>
      </c>
      <c r="R52" s="18"/>
      <c r="S52" s="14">
        <f>(S51/$S$119)</f>
        <v>0.08470528875221289</v>
      </c>
      <c r="U52" s="14">
        <f>(U51/$U$119)</f>
        <v>0.08963882428671471</v>
      </c>
      <c r="V52"/>
      <c r="W52" s="14">
        <f>(W51/$W$119)</f>
        <v>0.09575031444717746</v>
      </c>
      <c r="Y52" s="14">
        <f>(Y51/$W$119)</f>
        <v>0.1104315862631656</v>
      </c>
    </row>
    <row r="53" spans="1:25" ht="15" customHeight="1">
      <c r="A53" s="15" t="s">
        <v>30</v>
      </c>
      <c r="B53" s="16"/>
      <c r="C53" s="19">
        <v>105517</v>
      </c>
      <c r="D53" s="18">
        <f>((E53-C53)/C53)</f>
        <v>0.07405441777154392</v>
      </c>
      <c r="E53" s="19">
        <v>113331</v>
      </c>
      <c r="F53" s="18">
        <f>((G53-E53)/E53)</f>
        <v>0.09001067669040246</v>
      </c>
      <c r="G53" s="19">
        <v>123532</v>
      </c>
      <c r="H53" s="18">
        <f>((I53-G53)/G53)</f>
        <v>0.05623644076028883</v>
      </c>
      <c r="I53" s="19">
        <v>130479</v>
      </c>
      <c r="J53" s="18">
        <f>((K53-I53)/I53)</f>
        <v>0.09993945385847532</v>
      </c>
      <c r="K53" s="37">
        <v>143519</v>
      </c>
      <c r="L53" s="18">
        <f>((M53-K53)/K53)</f>
        <v>0.05524007274298177</v>
      </c>
      <c r="M53" s="19">
        <v>151447</v>
      </c>
      <c r="N53" s="18">
        <f>((O53-M53)/M53)</f>
        <v>0.0460160980408988</v>
      </c>
      <c r="O53" s="19">
        <v>158416</v>
      </c>
      <c r="P53" s="18">
        <f>((Q53-O53)/O53)</f>
        <v>0.05541106958893041</v>
      </c>
      <c r="Q53" s="44">
        <v>167194</v>
      </c>
      <c r="R53" s="18">
        <f>((S53-Q53)/Q53)</f>
        <v>0.05399117193200713</v>
      </c>
      <c r="S53" s="44">
        <v>176221</v>
      </c>
      <c r="T53" s="18">
        <f>((U53-S53)/S53)</f>
        <v>0.0818404162954472</v>
      </c>
      <c r="U53" s="44">
        <v>190643</v>
      </c>
      <c r="V53" s="18">
        <f>((W53-U53)/U53)</f>
        <v>0.05583735044035186</v>
      </c>
      <c r="W53" s="44">
        <v>201288</v>
      </c>
      <c r="X53" s="18">
        <f>((Y53-W53)/W53)</f>
        <v>0.06967628472636223</v>
      </c>
      <c r="Y53" s="44">
        <v>215313</v>
      </c>
    </row>
    <row r="54" spans="1:25" ht="15" customHeight="1">
      <c r="A54" s="12" t="s">
        <v>13</v>
      </c>
      <c r="B54" s="10"/>
      <c r="C54" s="14">
        <f>(C53/$C$119)</f>
        <v>0.1971594922139219</v>
      </c>
      <c r="D54" s="10"/>
      <c r="E54" s="14">
        <f>(E53/$E$119)</f>
        <v>0.1953501119551559</v>
      </c>
      <c r="F54" s="10"/>
      <c r="G54" s="14">
        <f>(G53/$G$119)</f>
        <v>0.1932044073601977</v>
      </c>
      <c r="H54" s="10"/>
      <c r="I54" s="14">
        <f>(I53/$I$119)</f>
        <v>0.18610399539015388</v>
      </c>
      <c r="J54" s="10"/>
      <c r="K54" s="38">
        <f>(K53/$K$119)</f>
        <v>0.18266107683222352</v>
      </c>
      <c r="L54" s="10"/>
      <c r="M54" s="14">
        <f>(M53/$M$119)</f>
        <v>0.1795623311197347</v>
      </c>
      <c r="N54" s="10"/>
      <c r="O54" s="14">
        <f>(O53/$O$119)</f>
        <v>0.1718921745961647</v>
      </c>
      <c r="P54" s="18"/>
      <c r="Q54" s="14">
        <f>(Q53/$Q$119)</f>
        <v>0.16445467842153252</v>
      </c>
      <c r="R54" s="18"/>
      <c r="S54" s="14">
        <f>(S53/$S$119)</f>
        <v>0.15330030491120167</v>
      </c>
      <c r="U54" s="14">
        <f>(U53/$U$119)</f>
        <v>0.14983923031760166</v>
      </c>
      <c r="V54"/>
      <c r="W54" s="14">
        <f>(W53/$W$119)</f>
        <v>0.14231465645541141</v>
      </c>
      <c r="Y54" s="14">
        <f>(Y53/$W$119)</f>
        <v>0.1522306129793331</v>
      </c>
    </row>
    <row r="55" spans="1:25" ht="15" customHeight="1">
      <c r="A55" s="12" t="s">
        <v>31</v>
      </c>
      <c r="B55" s="10"/>
      <c r="C55" s="14"/>
      <c r="D55" s="10"/>
      <c r="E55" s="14"/>
      <c r="F55" s="10"/>
      <c r="G55" s="14"/>
      <c r="H55" s="10"/>
      <c r="I55" s="14"/>
      <c r="J55" s="10"/>
      <c r="K55" s="38"/>
      <c r="L55" s="10"/>
      <c r="M55" s="14"/>
      <c r="N55" s="10"/>
      <c r="O55" s="14"/>
      <c r="P55" s="18"/>
      <c r="Q55" s="44">
        <v>5163</v>
      </c>
      <c r="R55" s="18">
        <f>((S55-Q55)/Q55)</f>
        <v>0.7836529149719156</v>
      </c>
      <c r="S55" s="44">
        <v>9209</v>
      </c>
      <c r="T55" s="18">
        <f>((U55-S55)/S55)</f>
        <v>0.4874579215984363</v>
      </c>
      <c r="U55" s="44">
        <v>13698</v>
      </c>
      <c r="V55" s="18">
        <f>((W55-U55)/U55)</f>
        <v>0.37830340195649</v>
      </c>
      <c r="W55" s="44">
        <v>18880</v>
      </c>
      <c r="X55" s="18">
        <f>((Y55-W55)/W55)</f>
        <v>0.2911016949152542</v>
      </c>
      <c r="Y55" s="44">
        <v>24376</v>
      </c>
    </row>
    <row r="56" spans="1:25" ht="15" customHeight="1">
      <c r="A56" s="12" t="s">
        <v>12</v>
      </c>
      <c r="B56" s="10"/>
      <c r="C56" s="14"/>
      <c r="D56" s="10"/>
      <c r="E56" s="14"/>
      <c r="F56" s="10"/>
      <c r="G56" s="14"/>
      <c r="H56" s="10"/>
      <c r="I56" s="14"/>
      <c r="J56" s="10"/>
      <c r="K56" s="38"/>
      <c r="L56" s="10"/>
      <c r="M56" s="14"/>
      <c r="N56" s="10"/>
      <c r="O56" s="14"/>
      <c r="P56" s="18"/>
      <c r="Q56" s="14">
        <f>(Q55/$Q$119)</f>
        <v>0.005078408942248959</v>
      </c>
      <c r="R56" s="18"/>
      <c r="S56" s="14">
        <f>(S55/$S$119)</f>
        <v>0.008011204725471177</v>
      </c>
      <c r="U56" s="14">
        <f>(U55/$U$119)</f>
        <v>0.010766184842299522</v>
      </c>
      <c r="V56"/>
      <c r="W56" s="14">
        <f>(W55/$W$119)</f>
        <v>0.013348538978370135</v>
      </c>
      <c r="Y56" s="14">
        <f>(Y55/$W$119)</f>
        <v>0.017234321299616016</v>
      </c>
    </row>
    <row r="57" spans="1:25" ht="15" customHeight="1">
      <c r="A57" s="15" t="s">
        <v>32</v>
      </c>
      <c r="B57" s="16"/>
      <c r="C57" s="19">
        <v>26554</v>
      </c>
      <c r="D57" s="18">
        <f>((E57-C57)/C57)</f>
        <v>0.05475634555999096</v>
      </c>
      <c r="E57" s="19">
        <v>28008</v>
      </c>
      <c r="F57" s="18">
        <f>((G57-E57)/E57)</f>
        <v>0.08847472150814054</v>
      </c>
      <c r="G57" s="19">
        <v>30486</v>
      </c>
      <c r="H57" s="18">
        <f>((I57-G57)/G57)</f>
        <v>0.07993833234927508</v>
      </c>
      <c r="I57" s="19">
        <v>32923</v>
      </c>
      <c r="J57" s="18">
        <f>((K57-I57)/I57)</f>
        <v>0.1019651915074568</v>
      </c>
      <c r="K57" s="37">
        <v>36280</v>
      </c>
      <c r="L57" s="18">
        <f>((M57-K57)/K57)</f>
        <v>0.08938809261300992</v>
      </c>
      <c r="M57" s="19">
        <v>39523</v>
      </c>
      <c r="N57" s="18">
        <f>((O57-M57)/M57)</f>
        <v>0.09227538395364725</v>
      </c>
      <c r="O57" s="19">
        <v>43170</v>
      </c>
      <c r="P57" s="18">
        <f>((Q57-O57)/O57)</f>
        <v>0.11878619411628445</v>
      </c>
      <c r="Q57" s="44">
        <v>48298</v>
      </c>
      <c r="R57" s="18">
        <f>((S57-Q57)/Q57)</f>
        <v>0.1337736552238188</v>
      </c>
      <c r="S57" s="44">
        <v>54759</v>
      </c>
      <c r="T57" s="18">
        <f>((U57-S57)/S57)</f>
        <v>0.09037783743311602</v>
      </c>
      <c r="U57" s="44">
        <v>59708</v>
      </c>
      <c r="V57" s="18">
        <f>((W57-U57)/U57)</f>
        <v>0.10162792255644135</v>
      </c>
      <c r="W57" s="44">
        <v>65776</v>
      </c>
      <c r="X57" s="18">
        <f>((Y57-W57)/W57)</f>
        <v>0.04712965215276089</v>
      </c>
      <c r="Y57" s="44">
        <v>68876</v>
      </c>
    </row>
    <row r="58" spans="1:25" ht="15" customHeight="1">
      <c r="A58" s="12" t="s">
        <v>12</v>
      </c>
      <c r="B58" s="10"/>
      <c r="C58" s="14">
        <f>(C57/$C$119)</f>
        <v>0.049616395047703044</v>
      </c>
      <c r="D58" s="10"/>
      <c r="E58" s="14">
        <f>(E57/$E$119)</f>
        <v>0.04827775220936907</v>
      </c>
      <c r="F58" s="10"/>
      <c r="G58" s="14">
        <f>(G57/$G$119)</f>
        <v>0.04768019268515839</v>
      </c>
      <c r="H58" s="10"/>
      <c r="I58" s="14">
        <f>(I57/$I$119)</f>
        <v>0.046958528500601907</v>
      </c>
      <c r="J58" s="10"/>
      <c r="K58" s="38">
        <f>(K57/$K$119)</f>
        <v>0.046174679780886636</v>
      </c>
      <c r="L58" s="10"/>
      <c r="M58" s="14">
        <f>(M57/$M$119)</f>
        <v>0.046860235018490126</v>
      </c>
      <c r="N58" s="10"/>
      <c r="O58" s="14">
        <f>(O57/$O$119)</f>
        <v>0.04684239708941288</v>
      </c>
      <c r="P58" s="18"/>
      <c r="Q58" s="14">
        <f>(Q57/$Q$119)</f>
        <v>0.047506681211067256</v>
      </c>
      <c r="R58" s="18"/>
      <c r="S58" s="14">
        <f>(S57/$S$119)</f>
        <v>0.047636611962436334</v>
      </c>
      <c r="U58" s="14">
        <f>(U57/$U$119)</f>
        <v>0.04692855632676448</v>
      </c>
      <c r="V58"/>
      <c r="W58" s="14">
        <f>(W57/$W$119)</f>
        <v>0.046504952322101376</v>
      </c>
      <c r="Y58" s="14">
        <f>(Y57/$W$119)</f>
        <v>0.04869671454842275</v>
      </c>
    </row>
    <row r="59" spans="1:23" ht="15" customHeight="1">
      <c r="A59" s="15"/>
      <c r="B59" s="16"/>
      <c r="C59" s="17"/>
      <c r="D59" s="18"/>
      <c r="E59" s="17"/>
      <c r="F59" s="18"/>
      <c r="G59" s="19"/>
      <c r="H59" s="18"/>
      <c r="I59" s="19"/>
      <c r="J59" s="18"/>
      <c r="K59" s="19"/>
      <c r="L59" s="18"/>
      <c r="M59" s="19"/>
      <c r="N59" s="18"/>
      <c r="O59" s="37"/>
      <c r="P59" s="18"/>
      <c r="Q59" s="19"/>
      <c r="R59" s="18"/>
      <c r="S59" s="18"/>
      <c r="T59" s="18"/>
      <c r="U59" s="25"/>
      <c r="V59" s="18"/>
      <c r="W59" s="25"/>
    </row>
    <row r="60" spans="1:23" ht="15" customHeight="1">
      <c r="A60" s="3" t="s">
        <v>71</v>
      </c>
      <c r="B60" s="10"/>
      <c r="C60" s="14"/>
      <c r="D60" s="10"/>
      <c r="E60" s="14"/>
      <c r="F60" s="10"/>
      <c r="G60" s="14"/>
      <c r="H60" s="10"/>
      <c r="I60" s="14"/>
      <c r="J60" s="10"/>
      <c r="K60" s="14"/>
      <c r="L60" s="10"/>
      <c r="M60" s="14"/>
      <c r="N60" s="10"/>
      <c r="O60" s="38"/>
      <c r="P60" s="10"/>
      <c r="Q60" s="14"/>
      <c r="R60" s="10"/>
      <c r="S60" s="10"/>
      <c r="T60" s="10"/>
      <c r="U60" s="26"/>
      <c r="V60" s="10"/>
      <c r="W60" s="26"/>
    </row>
    <row r="61" spans="1:23" ht="15" customHeight="1">
      <c r="A61" s="20"/>
      <c r="B61" s="16"/>
      <c r="C61" s="17"/>
      <c r="D61" s="18"/>
      <c r="E61" s="17"/>
      <c r="F61" s="18"/>
      <c r="G61" s="19"/>
      <c r="H61" s="18"/>
      <c r="I61" s="19"/>
      <c r="J61" s="18"/>
      <c r="K61" s="19"/>
      <c r="L61" s="18"/>
      <c r="M61" s="19"/>
      <c r="N61" s="18"/>
      <c r="O61" s="37"/>
      <c r="P61" s="18"/>
      <c r="Q61" s="19"/>
      <c r="R61" s="18"/>
      <c r="S61" s="18"/>
      <c r="T61" s="18"/>
      <c r="U61" s="25"/>
      <c r="V61" s="18"/>
      <c r="W61" s="25"/>
    </row>
    <row r="62" spans="1:23" ht="15" customHeight="1">
      <c r="A62" s="20"/>
      <c r="B62" s="10"/>
      <c r="C62" s="14"/>
      <c r="D62" s="10"/>
      <c r="E62" s="14"/>
      <c r="F62" s="10"/>
      <c r="G62" s="14"/>
      <c r="H62" s="10"/>
      <c r="I62" s="14"/>
      <c r="J62" s="10"/>
      <c r="K62" s="14"/>
      <c r="L62" s="10"/>
      <c r="M62" s="14"/>
      <c r="N62" s="10"/>
      <c r="O62" s="38"/>
      <c r="P62" s="10"/>
      <c r="Q62" s="14"/>
      <c r="R62" s="10"/>
      <c r="S62" s="10"/>
      <c r="T62" s="10"/>
      <c r="U62" s="26"/>
      <c r="V62" s="10"/>
      <c r="W62" s="26"/>
    </row>
    <row r="63" spans="1:23" ht="15" customHeight="1">
      <c r="A63" s="15"/>
      <c r="B63" s="16"/>
      <c r="C63" s="17"/>
      <c r="D63" s="18"/>
      <c r="E63" s="17"/>
      <c r="F63" s="18"/>
      <c r="G63" s="19"/>
      <c r="H63" s="18"/>
      <c r="I63" s="19"/>
      <c r="J63" s="18"/>
      <c r="K63" s="19"/>
      <c r="L63" s="18"/>
      <c r="M63" s="19"/>
      <c r="N63" s="18"/>
      <c r="O63" s="39"/>
      <c r="P63" s="18"/>
      <c r="Q63" s="19"/>
      <c r="R63" s="18"/>
      <c r="S63" s="18"/>
      <c r="T63" s="18"/>
      <c r="U63" s="25"/>
      <c r="V63" s="18"/>
      <c r="W63" s="25"/>
    </row>
    <row r="64" spans="1:22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40"/>
      <c r="V64"/>
    </row>
    <row r="65" spans="1:24" s="32" customFormat="1" ht="13.5" customHeight="1">
      <c r="A65" s="13"/>
      <c r="B65" s="13"/>
      <c r="C65" s="13"/>
      <c r="D65" s="11" t="s">
        <v>33</v>
      </c>
      <c r="E65" s="13"/>
      <c r="F65" s="11" t="s">
        <v>34</v>
      </c>
      <c r="G65" s="13"/>
      <c r="H65" s="11" t="s">
        <v>33</v>
      </c>
      <c r="I65" s="13"/>
      <c r="J65" s="11" t="s">
        <v>33</v>
      </c>
      <c r="K65" s="13"/>
      <c r="L65" s="11" t="s">
        <v>33</v>
      </c>
      <c r="M65" s="13"/>
      <c r="N65" s="23" t="s">
        <v>33</v>
      </c>
      <c r="O65" s="13"/>
      <c r="P65" s="23" t="s">
        <v>2</v>
      </c>
      <c r="Q65" s="43"/>
      <c r="R65" s="23" t="s">
        <v>2</v>
      </c>
      <c r="S65" s="21"/>
      <c r="T65" s="23" t="s">
        <v>2</v>
      </c>
      <c r="V65" s="23" t="s">
        <v>2</v>
      </c>
      <c r="X65" s="23" t="s">
        <v>2</v>
      </c>
    </row>
    <row r="66" spans="1:25" ht="13.5" customHeight="1">
      <c r="A66" s="13"/>
      <c r="B66" s="13"/>
      <c r="C66" s="13">
        <v>1991</v>
      </c>
      <c r="D66" s="11" t="s">
        <v>4</v>
      </c>
      <c r="E66" s="13">
        <v>1992</v>
      </c>
      <c r="F66" s="11" t="s">
        <v>35</v>
      </c>
      <c r="G66" s="13">
        <v>1993</v>
      </c>
      <c r="H66" s="11" t="s">
        <v>4</v>
      </c>
      <c r="I66" s="13">
        <v>1994</v>
      </c>
      <c r="J66" s="11" t="s">
        <v>4</v>
      </c>
      <c r="K66" s="13">
        <v>1995</v>
      </c>
      <c r="L66" s="11" t="s">
        <v>4</v>
      </c>
      <c r="M66" s="13">
        <v>1996</v>
      </c>
      <c r="N66" s="23" t="s">
        <v>4</v>
      </c>
      <c r="O66" s="13">
        <v>1997</v>
      </c>
      <c r="P66" s="23" t="s">
        <v>10</v>
      </c>
      <c r="Q66" s="43">
        <v>1998</v>
      </c>
      <c r="R66" s="23" t="s">
        <v>10</v>
      </c>
      <c r="S66" s="7">
        <v>1999</v>
      </c>
      <c r="T66" s="23" t="s">
        <v>10</v>
      </c>
      <c r="U66" s="33">
        <v>2000</v>
      </c>
      <c r="V66" s="23" t="s">
        <v>10</v>
      </c>
      <c r="W66" s="33">
        <v>2001</v>
      </c>
      <c r="X66" s="23" t="s">
        <v>10</v>
      </c>
      <c r="Y66" s="7">
        <v>2002</v>
      </c>
    </row>
    <row r="67" spans="1:25" ht="13.5" customHeight="1">
      <c r="A67" s="10"/>
      <c r="B67" s="10"/>
      <c r="C67" s="13"/>
      <c r="D67" s="12"/>
      <c r="E67" s="11"/>
      <c r="F67" s="12"/>
      <c r="G67" s="11"/>
      <c r="H67" s="12"/>
      <c r="I67" s="11"/>
      <c r="J67" s="12"/>
      <c r="K67" s="11"/>
      <c r="L67" s="12"/>
      <c r="M67" s="13"/>
      <c r="N67" s="21"/>
      <c r="O67" s="11"/>
      <c r="P67" s="21"/>
      <c r="Q67" s="23"/>
      <c r="R67" s="21"/>
      <c r="S67" s="7"/>
      <c r="V67"/>
      <c r="Y67" s="7"/>
    </row>
    <row r="68" spans="1:25" ht="13.5" customHeight="1">
      <c r="A68" s="15" t="s">
        <v>36</v>
      </c>
      <c r="B68" s="16"/>
      <c r="C68" s="19">
        <v>12889</v>
      </c>
      <c r="D68" s="18">
        <f>((E68-C68)/C68)</f>
        <v>0.03964620994646598</v>
      </c>
      <c r="E68" s="19">
        <v>13400</v>
      </c>
      <c r="F68" s="18">
        <f>((G68-E68)/E68)</f>
        <v>0.003880597014925373</v>
      </c>
      <c r="G68" s="19">
        <v>13452</v>
      </c>
      <c r="H68" s="18">
        <f>((I68-G68)/G68)</f>
        <v>0.028322925958965208</v>
      </c>
      <c r="I68" s="19">
        <v>13833</v>
      </c>
      <c r="J68" s="18">
        <f>((K68-I68)/I68)</f>
        <v>0.03462734041784139</v>
      </c>
      <c r="K68" s="37">
        <v>14312</v>
      </c>
      <c r="L68" s="18">
        <f>((M68-K68)/K68)</f>
        <v>0.0451369480156512</v>
      </c>
      <c r="M68" s="19">
        <f>SUM(M70+M72)</f>
        <v>14958</v>
      </c>
      <c r="N68" s="18">
        <f>((O68-M68)/M68)</f>
        <v>0.011365155769487899</v>
      </c>
      <c r="O68" s="25">
        <f>SUM(O70+O72)</f>
        <v>15128</v>
      </c>
      <c r="P68" s="18">
        <f>((Q68-O68)/O68)</f>
        <v>0.013947646747752512</v>
      </c>
      <c r="Q68" s="25">
        <f>SUM(Q70+Q72)</f>
        <v>15339</v>
      </c>
      <c r="R68" s="18">
        <f>((S68-Q68)/Q68)</f>
        <v>0.08077449638177195</v>
      </c>
      <c r="S68" s="44">
        <v>16578</v>
      </c>
      <c r="T68" s="18">
        <f>((U68-S68)/S68)</f>
        <v>0.03438291711907347</v>
      </c>
      <c r="U68" s="44">
        <v>17148</v>
      </c>
      <c r="V68" s="18">
        <f>((W68-U68)/U68)</f>
        <v>0.061406578026592024</v>
      </c>
      <c r="W68" s="44">
        <v>18201</v>
      </c>
      <c r="X68" s="18">
        <f>((Y68-W68)/W68)</f>
        <v>0.04768968737981429</v>
      </c>
      <c r="Y68" s="44">
        <v>19069</v>
      </c>
    </row>
    <row r="69" spans="1:25" ht="13.5" customHeight="1">
      <c r="A69" s="12" t="s">
        <v>12</v>
      </c>
      <c r="B69" s="10"/>
      <c r="C69" s="14">
        <f>(C68/$C$119)</f>
        <v>0.02408321592866779</v>
      </c>
      <c r="D69" s="10"/>
      <c r="E69" s="14">
        <f>(E68/$E$119)</f>
        <v>0.02309775348491665</v>
      </c>
      <c r="F69" s="10"/>
      <c r="G69" s="14">
        <f>(G68/$G$119)</f>
        <v>0.021038967132478867</v>
      </c>
      <c r="H69" s="10"/>
      <c r="I69" s="14">
        <f>(I68/$I$119)</f>
        <v>0.019730198485825294</v>
      </c>
      <c r="J69" s="10"/>
      <c r="K69" s="38">
        <f>(K68/$K$119)</f>
        <v>0.018215325717311177</v>
      </c>
      <c r="L69" s="10"/>
      <c r="M69" s="14">
        <f>(M68/$M$119)</f>
        <v>0.017734873248654588</v>
      </c>
      <c r="N69" s="10"/>
      <c r="O69" s="14">
        <f>(O68/$O$119)</f>
        <v>0.016414912744235302</v>
      </c>
      <c r="P69" s="18"/>
      <c r="Q69" s="14">
        <f>(Q68/$Q$119)</f>
        <v>0.015087684440278285</v>
      </c>
      <c r="S69" s="26">
        <f>(S68/$S$119)</f>
        <v>0.014421734383631358</v>
      </c>
      <c r="U69" s="14">
        <f>(U68/$U$119)</f>
        <v>0.013477773227898393</v>
      </c>
      <c r="V69"/>
      <c r="W69" s="14">
        <f>(W68/$W$119)</f>
        <v>0.012868472348798454</v>
      </c>
      <c r="X69" s="18"/>
      <c r="Y69" s="14">
        <f>(Y68/$W$119)</f>
        <v>0.013482165772168438</v>
      </c>
    </row>
    <row r="70" spans="1:25" ht="13.5" customHeight="1">
      <c r="A70" s="15" t="s">
        <v>37</v>
      </c>
      <c r="B70" s="16"/>
      <c r="C70" s="19">
        <v>11254</v>
      </c>
      <c r="D70" s="18">
        <f>((E70-C70)/C70)</f>
        <v>0.05295894792962502</v>
      </c>
      <c r="E70" s="19">
        <v>11850</v>
      </c>
      <c r="F70" s="18">
        <f>((G70-E70)/E70)</f>
        <v>0.002109704641350211</v>
      </c>
      <c r="G70" s="19">
        <v>11875</v>
      </c>
      <c r="H70" s="18">
        <f>((I70-G70)/G70)</f>
        <v>0.04126315789473684</v>
      </c>
      <c r="I70" s="19">
        <v>12365</v>
      </c>
      <c r="J70" s="18">
        <f>((K70-I70)/I70)</f>
        <v>0.03558431055398301</v>
      </c>
      <c r="K70" s="37">
        <v>12805</v>
      </c>
      <c r="L70" s="18">
        <f>((M70-K70)/K70)</f>
        <v>0.051464271768840296</v>
      </c>
      <c r="M70" s="19">
        <v>13464</v>
      </c>
      <c r="N70" s="18">
        <f>((O70-M70)/M70)</f>
        <v>0.010472370766488414</v>
      </c>
      <c r="O70" s="25">
        <v>13605</v>
      </c>
      <c r="P70" s="18">
        <f>((Q70-O70)/O70)</f>
        <v>0.00852627710400588</v>
      </c>
      <c r="Q70" s="44">
        <v>13721</v>
      </c>
      <c r="R70" s="18">
        <f>((S70-Q70)/Q70)</f>
        <v>0.09547409080970774</v>
      </c>
      <c r="S70" s="44">
        <v>15031</v>
      </c>
      <c r="T70" s="18">
        <f>((U70-S70)/S70)</f>
        <v>0.030736477945579137</v>
      </c>
      <c r="U70" s="44">
        <v>15493</v>
      </c>
      <c r="V70" s="18">
        <f>((W70-U70)/U70)</f>
        <v>0.06712708965339186</v>
      </c>
      <c r="W70" s="44">
        <v>16533</v>
      </c>
      <c r="X70" s="18">
        <f>((Y70-W70)/W70)</f>
        <v>0.05074699086675134</v>
      </c>
      <c r="Y70" s="44">
        <v>17372</v>
      </c>
    </row>
    <row r="71" spans="1:25" ht="13.5" customHeight="1">
      <c r="A71" s="12" t="s">
        <v>13</v>
      </c>
      <c r="B71" s="10"/>
      <c r="C71" s="14">
        <f>(C70/$C$119)</f>
        <v>0.02102820327886006</v>
      </c>
      <c r="D71" s="10"/>
      <c r="E71" s="14">
        <f>(E70/$E$119)</f>
        <v>0.020425998417631513</v>
      </c>
      <c r="F71" s="10"/>
      <c r="G71" s="14">
        <f>(G70/$G$119)</f>
        <v>0.018572534544914254</v>
      </c>
      <c r="H71" s="10"/>
      <c r="I71" s="14">
        <f>(I70/$I$119)</f>
        <v>0.017636369860278302</v>
      </c>
      <c r="J71" s="10"/>
      <c r="K71" s="38">
        <f>(K70/$K$119)</f>
        <v>0.016297320137658583</v>
      </c>
      <c r="L71" s="10"/>
      <c r="M71" s="14">
        <f>(M70/$M$119)</f>
        <v>0.0159635200842282</v>
      </c>
      <c r="N71" s="10"/>
      <c r="O71" s="14">
        <f>(O70/$O$119)</f>
        <v>0.014762353773487658</v>
      </c>
      <c r="P71" s="18"/>
      <c r="Q71" s="14">
        <f>(Q70/$Q$119)</f>
        <v>0.013496193898237065</v>
      </c>
      <c r="S71" s="26">
        <f>(S70/$S$119)</f>
        <v>0.013075949422147602</v>
      </c>
      <c r="U71" s="14">
        <f>(U70/$U$119)</f>
        <v>0.012176996770458935</v>
      </c>
      <c r="V71"/>
      <c r="W71" s="14">
        <f>(W70/$W$119)</f>
        <v>0.011689162867022958</v>
      </c>
      <c r="X71" s="18"/>
      <c r="Y71" s="14">
        <f>(Y70/$W$119)</f>
        <v>0.01228235270827574</v>
      </c>
    </row>
    <row r="72" spans="1:25" ht="13.5" customHeight="1">
      <c r="A72" s="15" t="s">
        <v>38</v>
      </c>
      <c r="B72" s="16"/>
      <c r="C72" s="19">
        <v>1635</v>
      </c>
      <c r="D72" s="18">
        <f>((E72-C72)/C72)</f>
        <v>-0.05198776758409786</v>
      </c>
      <c r="E72" s="19">
        <v>1550</v>
      </c>
      <c r="F72" s="18">
        <f>((G72-E72)/E72)</f>
        <v>0.017419354838709676</v>
      </c>
      <c r="G72" s="19">
        <v>1577</v>
      </c>
      <c r="H72" s="18">
        <f>((I72-G72)/G72)</f>
        <v>-0.06911857958148383</v>
      </c>
      <c r="I72" s="19">
        <v>1468</v>
      </c>
      <c r="J72" s="18">
        <f>((K72-I72)/I72)</f>
        <v>0.02656675749318801</v>
      </c>
      <c r="K72" s="39">
        <v>1507</v>
      </c>
      <c r="L72" s="18">
        <f>((M72-K72)/K72)</f>
        <v>-0.008626410086264101</v>
      </c>
      <c r="M72" s="19">
        <v>1494</v>
      </c>
      <c r="N72" s="18">
        <f>((O72-M72)/M72)</f>
        <v>0.019410977242302542</v>
      </c>
      <c r="O72" s="25">
        <v>1523</v>
      </c>
      <c r="P72" s="18">
        <f>((Q72-O72)/O72)</f>
        <v>0.0623768877216021</v>
      </c>
      <c r="Q72" s="44">
        <v>1618</v>
      </c>
      <c r="R72" s="18">
        <f>((S72-Q72)/Q72)</f>
        <v>-0.04388133498145859</v>
      </c>
      <c r="S72" s="44">
        <v>1547</v>
      </c>
      <c r="T72" s="18">
        <f>((U72-S72)/S72)</f>
        <v>0.0698125404007757</v>
      </c>
      <c r="U72" s="44">
        <v>1655</v>
      </c>
      <c r="V72" s="18">
        <f>((W72-U72)/U72)</f>
        <v>0.00785498489425982</v>
      </c>
      <c r="W72" s="44">
        <v>1668</v>
      </c>
      <c r="X72" s="18">
        <f>((Y72-W72)/W72)</f>
        <v>0.01738609112709832</v>
      </c>
      <c r="Y72" s="44">
        <v>1697</v>
      </c>
    </row>
    <row r="73" spans="1:25" ht="13.5" customHeight="1">
      <c r="A73" s="12" t="s">
        <v>13</v>
      </c>
      <c r="B73" s="10"/>
      <c r="C73" s="14">
        <f>(C72/$C$119)</f>
        <v>0.0030550126498077304</v>
      </c>
      <c r="D73" s="10"/>
      <c r="E73" s="14">
        <f>(E72/$E$119)</f>
        <v>0.002671755067285135</v>
      </c>
      <c r="F73" s="10"/>
      <c r="G73" s="14">
        <f>(G72/$G$119)</f>
        <v>0.002466432587564613</v>
      </c>
      <c r="H73" s="10"/>
      <c r="I73" s="14">
        <f>(I72/$I$119)</f>
        <v>0.002093828625546991</v>
      </c>
      <c r="J73" s="10"/>
      <c r="K73" s="38">
        <f>(K72/$K$119)</f>
        <v>0.0019180055796525954</v>
      </c>
      <c r="L73" s="10"/>
      <c r="M73" s="14">
        <f>(M72/$M$119)</f>
        <v>0.001771353164426391</v>
      </c>
      <c r="N73" s="10"/>
      <c r="O73" s="14">
        <f>(O72/$O$119)</f>
        <v>0.0016525589707476445</v>
      </c>
      <c r="P73" s="18"/>
      <c r="Q73" s="14">
        <f>(Q72/$Q$119)</f>
        <v>0.0015914905420412195</v>
      </c>
      <c r="S73" s="26">
        <f>(S72/$S$119)</f>
        <v>0.0013457849614837562</v>
      </c>
      <c r="U73" s="14">
        <f>(U72/$U$119)</f>
        <v>0.001300776457439459</v>
      </c>
      <c r="V73"/>
      <c r="W73" s="14">
        <f>(W72/$W$119)</f>
        <v>0.001179309481775497</v>
      </c>
      <c r="X73" s="18"/>
      <c r="Y73" s="14">
        <f>(Y72/$W$119)</f>
        <v>0.001199813063892697</v>
      </c>
    </row>
    <row r="74" spans="1:25" ht="13.5" customHeight="1">
      <c r="A74" s="31" t="s">
        <v>39</v>
      </c>
      <c r="B74" s="16"/>
      <c r="C74" s="19">
        <v>2396</v>
      </c>
      <c r="D74" s="18">
        <f>((E74-C74)/C74)</f>
        <v>-0.030884808013355594</v>
      </c>
      <c r="E74" s="19">
        <v>2322</v>
      </c>
      <c r="F74" s="18">
        <f>((G74-E74)/E74)</f>
        <v>0.23341946597760552</v>
      </c>
      <c r="G74" s="19">
        <v>2864</v>
      </c>
      <c r="H74" s="18">
        <f>((I74-G74)/G74)</f>
        <v>-0.011871508379888268</v>
      </c>
      <c r="I74" s="19">
        <v>2830</v>
      </c>
      <c r="J74" s="18">
        <f>((K74-I74)/I74)</f>
        <v>0.08374558303886925</v>
      </c>
      <c r="K74" s="37">
        <v>3067</v>
      </c>
      <c r="L74" s="18">
        <f>((M74-K74)/K74)</f>
        <v>0.062275839582654056</v>
      </c>
      <c r="M74" s="19">
        <v>3258</v>
      </c>
      <c r="N74" s="18">
        <f>((O74-M74)/M74)</f>
        <v>0.011970534069981584</v>
      </c>
      <c r="O74" s="25">
        <v>3297</v>
      </c>
      <c r="P74" s="18">
        <f>((Q74-O74)/O74)</f>
        <v>0.059447983014861996</v>
      </c>
      <c r="Q74" s="44">
        <v>3493</v>
      </c>
      <c r="R74" s="18">
        <f>((S74-Q74)/Q74)</f>
        <v>0.026052104208416832</v>
      </c>
      <c r="S74" s="44">
        <v>3584</v>
      </c>
      <c r="T74" s="18">
        <f>((U74-S74)/S74)</f>
        <v>0.05580357142857143</v>
      </c>
      <c r="U74" s="44">
        <v>3784</v>
      </c>
      <c r="V74" s="18">
        <f>((W74-U74)/U74)</f>
        <v>0.08773784355179703</v>
      </c>
      <c r="W74" s="44">
        <v>4116</v>
      </c>
      <c r="X74" s="18">
        <f>((Y74-W74)/W74)</f>
        <v>0.01336248785228377</v>
      </c>
      <c r="Y74" s="44">
        <v>4171</v>
      </c>
    </row>
    <row r="75" spans="1:25" ht="13.5" customHeight="1">
      <c r="A75" s="12" t="s">
        <v>13</v>
      </c>
      <c r="B75" s="10"/>
      <c r="C75" s="14">
        <f>(C74/$C$119)</f>
        <v>0.00447694820118613</v>
      </c>
      <c r="D75" s="10"/>
      <c r="E75" s="14">
        <f>(E74/$E$119)</f>
        <v>0.004002461462087796</v>
      </c>
      <c r="F75" s="10"/>
      <c r="G75" s="14">
        <f>(G74/$G$119)</f>
        <v>0.004479304331506057</v>
      </c>
      <c r="H75" s="10"/>
      <c r="I75" s="14">
        <f>(I74/$I$119)</f>
        <v>0.004036467990666203</v>
      </c>
      <c r="J75" s="10"/>
      <c r="K75" s="38">
        <f>(K74/$K$119)</f>
        <v>0.003903465900991712</v>
      </c>
      <c r="L75" s="10"/>
      <c r="M75" s="14">
        <f>(M74/$M$119)</f>
        <v>0.003862830394712973</v>
      </c>
      <c r="N75" s="10"/>
      <c r="O75" s="14">
        <f>(O74/$O$119)</f>
        <v>0.003577470076529865</v>
      </c>
      <c r="P75" s="18"/>
      <c r="Q75" s="14">
        <f>(Q74/$Q$119)</f>
        <v>0.0034357703728986277</v>
      </c>
      <c r="S75" s="26">
        <f>(S74/$S$119)</f>
        <v>0.0031178366528492453</v>
      </c>
      <c r="U75" s="14">
        <f>(U74/$U$119)</f>
        <v>0.002974101580030763</v>
      </c>
      <c r="V75"/>
      <c r="W75" s="14">
        <f>(W74/$W$119)</f>
        <v>0.0029100946204963707</v>
      </c>
      <c r="X75" s="18"/>
      <c r="Y75" s="14">
        <f>(Y74/$W$119)</f>
        <v>0.0029489807245117496</v>
      </c>
    </row>
    <row r="76" spans="1:25" ht="13.5" customHeight="1">
      <c r="A76" s="15" t="s">
        <v>40</v>
      </c>
      <c r="B76" s="16"/>
      <c r="C76" s="19">
        <v>25413</v>
      </c>
      <c r="D76" s="18">
        <f>((E76-C76)/C76)</f>
        <v>0.15901310352968953</v>
      </c>
      <c r="E76" s="19">
        <v>29454</v>
      </c>
      <c r="F76" s="18">
        <f>((G76-E76)/E76)</f>
        <v>0.07347049636721667</v>
      </c>
      <c r="G76" s="19">
        <v>31618</v>
      </c>
      <c r="H76" s="18">
        <f>((I76-G76)/G76)</f>
        <v>0.15329875387437536</v>
      </c>
      <c r="I76" s="19">
        <v>36465</v>
      </c>
      <c r="J76" s="18">
        <f>((K76-I76)/I76)</f>
        <v>0.16344439873851638</v>
      </c>
      <c r="K76" s="37">
        <v>42425</v>
      </c>
      <c r="L76" s="24">
        <f>((M76-K76)/K76)</f>
        <v>0.07481437831467296</v>
      </c>
      <c r="M76" s="25">
        <f>SUM(M78+M80)</f>
        <v>45599</v>
      </c>
      <c r="N76" s="24">
        <f>((O76-M76)/M76)</f>
        <v>0.13798548213776618</v>
      </c>
      <c r="O76" s="25">
        <f>SUM(O78+O80)</f>
        <v>51891</v>
      </c>
      <c r="P76" s="18">
        <f>((Q76-O76)/O76)</f>
        <v>0.09400474070648089</v>
      </c>
      <c r="Q76" s="25">
        <f>SUM(Q78+Q80)</f>
        <v>56769</v>
      </c>
      <c r="R76" s="18">
        <f>((S76-Q76)/Q76)</f>
        <v>0.135795944969966</v>
      </c>
      <c r="S76" s="44">
        <v>64478</v>
      </c>
      <c r="T76" s="18">
        <f>((U76-S76)/S76)</f>
        <v>0.15723192406712366</v>
      </c>
      <c r="U76" s="44">
        <v>74616</v>
      </c>
      <c r="V76" s="18">
        <f>((W76-U76)/U76)</f>
        <v>0.1613460919909939</v>
      </c>
      <c r="W76" s="44">
        <v>86655</v>
      </c>
      <c r="X76" s="18">
        <f>((Y76-W76)/W76)</f>
        <v>0.17013444117477353</v>
      </c>
      <c r="Y76" s="44">
        <v>101398</v>
      </c>
    </row>
    <row r="77" spans="1:25" ht="13.5" customHeight="1">
      <c r="A77" s="12" t="s">
        <v>12</v>
      </c>
      <c r="B77" s="10"/>
      <c r="C77" s="14">
        <f>(C76/$C$119)</f>
        <v>0.04748442597526841</v>
      </c>
      <c r="D77" s="10"/>
      <c r="E77" s="14">
        <f>(E76/$E$119)</f>
        <v>0.050770241130204105</v>
      </c>
      <c r="F77" s="10"/>
      <c r="G77" s="14">
        <f>(G76/$G$119)</f>
        <v>0.049450643978197796</v>
      </c>
      <c r="H77" s="10"/>
      <c r="I77" s="14">
        <f>(I76/$I$119)</f>
        <v>0.05201053190093395</v>
      </c>
      <c r="J77" s="10"/>
      <c r="K77" s="38">
        <f>(K76/$K$119)</f>
        <v>0.05399561162359745</v>
      </c>
      <c r="L77" s="22"/>
      <c r="M77" s="14">
        <f>(M76/$M$119)</f>
        <v>0.0540642121450328</v>
      </c>
      <c r="N77" s="24"/>
      <c r="O77" s="14">
        <f>(O76/$O$119)</f>
        <v>0.05630527744653055</v>
      </c>
      <c r="P77" s="18"/>
      <c r="Q77" s="14">
        <f>(Q76/$Q$119)</f>
        <v>0.055838891582903574</v>
      </c>
      <c r="S77" s="26">
        <f>(S76/$S$119)</f>
        <v>0.05609148205982523</v>
      </c>
      <c r="U77" s="14">
        <f>(U76/$U$119)</f>
        <v>0.0586457620231436</v>
      </c>
      <c r="V77"/>
      <c r="W77" s="14">
        <f>(W76/$W$119)</f>
        <v>0.06126682442641229</v>
      </c>
      <c r="X77" s="18"/>
      <c r="Y77" s="14">
        <f>(Y76/$W$119)</f>
        <v>0.07169042136275292</v>
      </c>
    </row>
    <row r="78" spans="1:25" ht="13.5" customHeight="1">
      <c r="A78" s="15" t="s">
        <v>41</v>
      </c>
      <c r="B78" s="16"/>
      <c r="C78" s="19">
        <v>20483</v>
      </c>
      <c r="D78" s="18">
        <f>((E78-C78)/C78)</f>
        <v>0.15398135038812674</v>
      </c>
      <c r="E78" s="19">
        <v>23637</v>
      </c>
      <c r="F78" s="18">
        <f>((G78-E78)/E78)</f>
        <v>0.11858526885814613</v>
      </c>
      <c r="G78" s="19">
        <v>26440</v>
      </c>
      <c r="H78" s="18">
        <f>((I78-G78)/G78)</f>
        <v>0.17170953101361575</v>
      </c>
      <c r="I78" s="19">
        <v>30980</v>
      </c>
      <c r="J78" s="18">
        <f>((K78-I78)/I78)</f>
        <v>0.17030342156229825</v>
      </c>
      <c r="K78" s="37">
        <v>36256</v>
      </c>
      <c r="L78" s="24">
        <f>((M78-K78)/K78)</f>
        <v>0.09581862312444837</v>
      </c>
      <c r="M78" s="25">
        <v>39730</v>
      </c>
      <c r="N78" s="24">
        <f>((O78-M78)/M78)</f>
        <v>0.14090108230556256</v>
      </c>
      <c r="O78" s="25">
        <v>45328</v>
      </c>
      <c r="P78" s="18">
        <f>((Q78-O78)/O78)</f>
        <v>0.10161489587010236</v>
      </c>
      <c r="Q78" s="44">
        <v>49934</v>
      </c>
      <c r="R78" s="18">
        <f>((S78-Q78)/Q78)</f>
        <v>0.14180718548483998</v>
      </c>
      <c r="S78" s="44">
        <v>57015</v>
      </c>
      <c r="T78" s="18">
        <f>((U78-S78)/S78)</f>
        <v>0.16407962816802596</v>
      </c>
      <c r="U78" s="44">
        <v>66370</v>
      </c>
      <c r="V78" s="18">
        <f>((W78-U78)/U78)</f>
        <v>0.16719903570890463</v>
      </c>
      <c r="W78" s="44">
        <v>77467</v>
      </c>
      <c r="X78" s="18">
        <f>((Y78-W78)/W78)</f>
        <v>0.173880491047801</v>
      </c>
      <c r="Y78" s="44">
        <v>90937</v>
      </c>
    </row>
    <row r="79" spans="1:25" ht="13.5" customHeight="1">
      <c r="A79" s="12" t="s">
        <v>13</v>
      </c>
      <c r="B79" s="10"/>
      <c r="C79" s="14">
        <f>(C78/$C$119)</f>
        <v>0.038272675294196784</v>
      </c>
      <c r="D79" s="10"/>
      <c r="E79" s="14">
        <f>(E78/$E$119)</f>
        <v>0.04074340291962499</v>
      </c>
      <c r="F79" s="10"/>
      <c r="G79" s="14">
        <f>(G78/$G$119)</f>
        <v>0.04135223691516066</v>
      </c>
      <c r="H79" s="10"/>
      <c r="I79" s="14">
        <f>(I78/$I$119)</f>
        <v>0.04418720083068514</v>
      </c>
      <c r="J79" s="10"/>
      <c r="K79" s="38">
        <f>(K78/$K$119)</f>
        <v>0.04614413423748142</v>
      </c>
      <c r="L79" s="22"/>
      <c r="M79" s="14">
        <f>(M78/$M$119)</f>
        <v>0.04710566346898294</v>
      </c>
      <c r="N79" s="22"/>
      <c r="O79" s="14">
        <f>(O78/$O$119)</f>
        <v>0.04918397440974999</v>
      </c>
      <c r="P79" s="18"/>
      <c r="Q79" s="14">
        <f>(Q78/$Q$119)</f>
        <v>0.04911587683948471</v>
      </c>
      <c r="S79" s="26">
        <f>(S78/$S$119)</f>
        <v>0.0495991787840959</v>
      </c>
      <c r="U79" s="14">
        <f>(U78/$U$119)</f>
        <v>0.0521646727977383</v>
      </c>
      <c r="V79"/>
      <c r="W79" s="14">
        <f>(W78/$W$119)</f>
        <v>0.05477072399562496</v>
      </c>
      <c r="X79" s="18"/>
      <c r="Y79" s="14">
        <f>(Y78/$W$119)</f>
        <v>0.0642942843790278</v>
      </c>
    </row>
    <row r="80" spans="1:25" ht="13.5" customHeight="1">
      <c r="A80" s="15" t="s">
        <v>42</v>
      </c>
      <c r="B80" s="16"/>
      <c r="C80" s="19">
        <v>4930</v>
      </c>
      <c r="D80" s="18">
        <f>((E80-C80)/C80)</f>
        <v>0.17991886409736307</v>
      </c>
      <c r="E80" s="19">
        <v>5817</v>
      </c>
      <c r="F80" s="18">
        <f>((G80-E80)/E80)</f>
        <v>-0.10985043837029397</v>
      </c>
      <c r="G80" s="19">
        <v>5178</v>
      </c>
      <c r="H80" s="18">
        <f>((I80-G80)/G80)</f>
        <v>0.05928930088837389</v>
      </c>
      <c r="I80" s="19">
        <v>5485</v>
      </c>
      <c r="J80" s="18">
        <f>((K80-I80)/I80)</f>
        <v>0.12470373746581587</v>
      </c>
      <c r="K80" s="37">
        <v>6169</v>
      </c>
      <c r="L80" s="24">
        <f>((M80-K80)/K80)</f>
        <v>-0.048630248014264875</v>
      </c>
      <c r="M80" s="25">
        <v>5869</v>
      </c>
      <c r="N80" s="24">
        <f>((O80-M80)/M80)</f>
        <v>0.11824842392230363</v>
      </c>
      <c r="O80" s="25">
        <v>6563</v>
      </c>
      <c r="P80" s="18">
        <f>((Q80-O80)/O80)</f>
        <v>0.04144446137437147</v>
      </c>
      <c r="Q80" s="44">
        <v>6835</v>
      </c>
      <c r="R80" s="18">
        <f>((S80-Q80)/Q80)</f>
        <v>0.09188002926115582</v>
      </c>
      <c r="S80" s="44">
        <v>7463</v>
      </c>
      <c r="T80" s="18">
        <f>((U80-S80)/S80)</f>
        <v>0.10491759346107464</v>
      </c>
      <c r="U80" s="44">
        <v>8246</v>
      </c>
      <c r="V80" s="18">
        <f>((W80-U80)/U80)</f>
        <v>0.11423720591802086</v>
      </c>
      <c r="W80" s="44">
        <v>9188</v>
      </c>
      <c r="X80" s="18">
        <f>((Y80-W80)/W80)</f>
        <v>0.13855028297779712</v>
      </c>
      <c r="Y80" s="44">
        <v>10461</v>
      </c>
    </row>
    <row r="81" spans="1:25" ht="13.5" customHeight="1">
      <c r="A81" s="12" t="s">
        <v>13</v>
      </c>
      <c r="B81" s="10"/>
      <c r="C81" s="14">
        <f>(C80/$C$119)</f>
        <v>0.009211750681071627</v>
      </c>
      <c r="D81" s="10"/>
      <c r="E81" s="14">
        <f>(E80/$E$119)</f>
        <v>0.010026838210579116</v>
      </c>
      <c r="F81" s="10"/>
      <c r="G81" s="14">
        <f>(G80/$G$119)</f>
        <v>0.008098407063037136</v>
      </c>
      <c r="H81" s="10"/>
      <c r="I81" s="14">
        <f>(I80/$I$119)</f>
        <v>0.007823331070248806</v>
      </c>
      <c r="J81" s="10"/>
      <c r="K81" s="38">
        <f>(K80/$K$119)</f>
        <v>0.007851477386116032</v>
      </c>
      <c r="L81" s="10"/>
      <c r="M81" s="14">
        <f>(M80/$M$119)</f>
        <v>0.006958548676049859</v>
      </c>
      <c r="N81" s="22"/>
      <c r="O81" s="14">
        <f>(O80/$O$119)</f>
        <v>0.007121303036780559</v>
      </c>
      <c r="P81" s="18"/>
      <c r="Q81" s="14">
        <f>(Q80/$Q$119)</f>
        <v>0.006723014743418872</v>
      </c>
      <c r="S81" s="26">
        <f>(S80/$S$119)</f>
        <v>0.00649230327572933</v>
      </c>
      <c r="U81" s="14">
        <f>(U80/$U$119)</f>
        <v>0.006481089225405304</v>
      </c>
      <c r="V81"/>
      <c r="W81" s="14">
        <f>(W80/$W$119)</f>
        <v>0.006496100430787331</v>
      </c>
      <c r="X81" s="18"/>
      <c r="Y81" s="14">
        <f>(Y80/$W$119)</f>
        <v>0.007396136983725105</v>
      </c>
    </row>
    <row r="82" spans="1:25" ht="13.5" customHeight="1">
      <c r="A82" s="12" t="s">
        <v>64</v>
      </c>
      <c r="B82" s="10"/>
      <c r="C82" s="14"/>
      <c r="D82" s="10"/>
      <c r="E82" s="14"/>
      <c r="F82" s="10"/>
      <c r="G82" s="14"/>
      <c r="H82" s="10"/>
      <c r="I82" s="14"/>
      <c r="J82" s="10"/>
      <c r="K82" s="38"/>
      <c r="L82" s="10"/>
      <c r="M82" s="14"/>
      <c r="N82" s="22"/>
      <c r="O82" s="26"/>
      <c r="P82" s="18"/>
      <c r="Q82" s="26"/>
      <c r="S82" s="26"/>
      <c r="U82" s="26"/>
      <c r="V82"/>
      <c r="W82" s="28">
        <v>3272</v>
      </c>
      <c r="X82" s="18">
        <f>((Y82-W82)/W82)</f>
        <v>0.6155256723716381</v>
      </c>
      <c r="Y82" s="44">
        <v>5286</v>
      </c>
    </row>
    <row r="83" spans="1:25" ht="13.5" customHeight="1">
      <c r="A83" s="12" t="s">
        <v>13</v>
      </c>
      <c r="B83" s="10"/>
      <c r="C83" s="14"/>
      <c r="D83" s="10"/>
      <c r="E83" s="14"/>
      <c r="F83" s="10"/>
      <c r="G83" s="14"/>
      <c r="H83" s="10"/>
      <c r="I83" s="14"/>
      <c r="J83" s="10"/>
      <c r="K83" s="38"/>
      <c r="L83" s="10"/>
      <c r="M83" s="14"/>
      <c r="N83" s="22"/>
      <c r="O83" s="26"/>
      <c r="P83" s="18"/>
      <c r="Q83" s="26"/>
      <c r="S83" s="26"/>
      <c r="U83" s="26"/>
      <c r="V83"/>
      <c r="W83" s="14">
        <f>(W82/$W$119)</f>
        <v>0.002313369678878553</v>
      </c>
      <c r="X83" s="18"/>
      <c r="Y83" s="14">
        <f>(Y82/$W$119)</f>
        <v>0.003737308105914435</v>
      </c>
    </row>
    <row r="84" spans="1:25" ht="13.5" customHeight="1">
      <c r="A84" s="27" t="s">
        <v>63</v>
      </c>
      <c r="B84" s="10"/>
      <c r="C84" s="14"/>
      <c r="D84" s="10"/>
      <c r="E84" s="14"/>
      <c r="F84" s="10"/>
      <c r="G84" s="14"/>
      <c r="H84" s="10"/>
      <c r="I84" s="14"/>
      <c r="J84" s="10"/>
      <c r="K84" s="13"/>
      <c r="L84" s="10"/>
      <c r="M84" s="14"/>
      <c r="N84" s="22"/>
      <c r="O84" s="28">
        <v>2510</v>
      </c>
      <c r="P84" s="18">
        <f>((Q84-O84)/O84)</f>
        <v>0.49482071713147413</v>
      </c>
      <c r="Q84" s="44">
        <v>3752</v>
      </c>
      <c r="R84" s="18">
        <f>((S84-Q84)/Q84)</f>
        <v>0.23480810234541577</v>
      </c>
      <c r="S84" s="44">
        <v>4633</v>
      </c>
      <c r="T84" s="18">
        <f>((U84-S84)/S84)</f>
        <v>0.26138571120224474</v>
      </c>
      <c r="U84" s="44">
        <v>5844</v>
      </c>
      <c r="V84" s="18">
        <f>((W84-U84)/U84)</f>
        <v>0.30646817248459957</v>
      </c>
      <c r="W84" s="44">
        <v>7635</v>
      </c>
      <c r="X84" s="18">
        <f>((Y84-W84)/W84)</f>
        <v>-0.06954813359528488</v>
      </c>
      <c r="Y84" s="44">
        <v>7104</v>
      </c>
    </row>
    <row r="85" spans="1:25" ht="13.5" customHeight="1">
      <c r="A85" s="27" t="s">
        <v>12</v>
      </c>
      <c r="B85" s="10"/>
      <c r="C85" s="14"/>
      <c r="D85" s="10"/>
      <c r="E85" s="14"/>
      <c r="F85" s="10"/>
      <c r="G85" s="14"/>
      <c r="H85" s="10"/>
      <c r="I85" s="14"/>
      <c r="J85" s="10"/>
      <c r="K85" s="13"/>
      <c r="L85" s="10"/>
      <c r="M85" s="26"/>
      <c r="N85" s="22"/>
      <c r="O85" s="14">
        <f>(O84/$O$119)</f>
        <v>0.002723521350345757</v>
      </c>
      <c r="P85" s="18"/>
      <c r="Q85" s="14">
        <f>(Q84/$Q$119)</f>
        <v>0.0036905268935343975</v>
      </c>
      <c r="S85" s="26">
        <f>(S84/$S$119)</f>
        <v>0.004030395427636873</v>
      </c>
      <c r="U85" s="14">
        <f>(U84/$U$119)</f>
        <v>0.0045931949349100895</v>
      </c>
      <c r="V85"/>
      <c r="W85" s="14">
        <f>(W84/$W$119)</f>
        <v>0.005398098257407626</v>
      </c>
      <c r="X85" s="18"/>
      <c r="Y85" s="14">
        <f>(Y84/$W$119)</f>
        <v>0.005022670598640966</v>
      </c>
    </row>
    <row r="86" spans="1:25" ht="13.5" customHeight="1">
      <c r="A86" s="15" t="s">
        <v>43</v>
      </c>
      <c r="B86" s="16"/>
      <c r="C86" s="19">
        <v>3066</v>
      </c>
      <c r="D86" s="18">
        <f>((E86-C86)/C86)</f>
        <v>0.03457273320287019</v>
      </c>
      <c r="E86" s="19">
        <v>3172</v>
      </c>
      <c r="F86" s="18">
        <f>((G86-E86)/E86)</f>
        <v>0.06021437578814628</v>
      </c>
      <c r="G86" s="19">
        <v>3363</v>
      </c>
      <c r="H86" s="18">
        <f>((I86-G86)/G86)</f>
        <v>0.12310437109723461</v>
      </c>
      <c r="I86" s="19">
        <v>3777</v>
      </c>
      <c r="J86" s="18">
        <f>((K86-I86)/I86)</f>
        <v>0.09663754302356367</v>
      </c>
      <c r="K86" s="37">
        <v>4142</v>
      </c>
      <c r="L86" s="24">
        <f>((M86-K86)/K86)</f>
        <v>0.06591018831482376</v>
      </c>
      <c r="M86" s="25">
        <f>SUM(M88+M90)</f>
        <v>4415</v>
      </c>
      <c r="N86" s="24">
        <f>((O86-M86)/M86)</f>
        <v>0.06455266138165346</v>
      </c>
      <c r="O86" s="25">
        <f>SUM(O88+O90)</f>
        <v>4700</v>
      </c>
      <c r="P86" s="18">
        <f>((Q86-O86)/O86)</f>
        <v>0.14170212765957446</v>
      </c>
      <c r="Q86" s="25">
        <f>SUM(Q88+Q90)</f>
        <v>5366</v>
      </c>
      <c r="R86" s="18">
        <f>((S86-Q86)/Q86)</f>
        <v>0.045657845695117404</v>
      </c>
      <c r="S86" s="44">
        <v>5611</v>
      </c>
      <c r="T86" s="18">
        <f>((U86-S86)/S86)</f>
        <v>0.030475851006950633</v>
      </c>
      <c r="U86" s="44">
        <v>5782</v>
      </c>
      <c r="V86" s="18">
        <f>((W86-U86)/U86)</f>
        <v>0.06987201660325147</v>
      </c>
      <c r="W86" s="44">
        <v>6186</v>
      </c>
      <c r="X86" s="18">
        <f>((Y86-W86)/W86)</f>
        <v>0.06644034917555772</v>
      </c>
      <c r="Y86" s="44">
        <v>6597</v>
      </c>
    </row>
    <row r="87" spans="1:25" ht="13.5" customHeight="1">
      <c r="A87" s="12" t="s">
        <v>12</v>
      </c>
      <c r="B87" s="10"/>
      <c r="C87" s="14">
        <f>(C86/$C$119)</f>
        <v>0.005728849409364221</v>
      </c>
      <c r="D87" s="10"/>
      <c r="E87" s="14">
        <f>(E86/$E$119)</f>
        <v>0.0054676174667280305</v>
      </c>
      <c r="F87" s="10"/>
      <c r="G87" s="14">
        <f>(G86/$G$119)</f>
        <v>0.005259741783119717</v>
      </c>
      <c r="H87" s="10"/>
      <c r="I87" s="14">
        <f>(I86/$I$119)</f>
        <v>0.0053871871380728785</v>
      </c>
      <c r="J87" s="10"/>
      <c r="K87" s="38">
        <f>(K86/$K$119)</f>
        <v>0.005271651699350398</v>
      </c>
      <c r="L87" s="22"/>
      <c r="M87" s="14">
        <f>(M86/$M$119)</f>
        <v>0.005234621299158311</v>
      </c>
      <c r="N87" s="22"/>
      <c r="O87" s="14">
        <f>(O86/$O$119)</f>
        <v>0.005099820855229107</v>
      </c>
      <c r="P87" s="18"/>
      <c r="Q87" s="14">
        <f>(Q86/$Q$119)</f>
        <v>0.005278082971936455</v>
      </c>
      <c r="S87" s="26">
        <f>(S86/$S$119)</f>
        <v>0.00488118902319674</v>
      </c>
      <c r="U87" s="14">
        <f>(U86/$U$119)</f>
        <v>0.004544464940734109</v>
      </c>
      <c r="V87"/>
      <c r="W87" s="14">
        <f>(W86/$W$119)</f>
        <v>0.004373626171620638</v>
      </c>
      <c r="X87" s="18"/>
      <c r="Y87" s="14">
        <f>(Y86/$W$119)</f>
        <v>0.004664211421626471</v>
      </c>
    </row>
    <row r="88" spans="1:25" ht="13.5" customHeight="1">
      <c r="A88" s="15" t="s">
        <v>44</v>
      </c>
      <c r="B88" s="16"/>
      <c r="C88" s="19">
        <v>2150</v>
      </c>
      <c r="D88" s="18">
        <f>((E88-C88)/C88)</f>
        <v>0.022325581395348838</v>
      </c>
      <c r="E88" s="19">
        <v>2198</v>
      </c>
      <c r="F88" s="18">
        <f>((G88-E88)/E88)</f>
        <v>0.055505004549590536</v>
      </c>
      <c r="G88" s="19">
        <v>2320</v>
      </c>
      <c r="H88" s="18">
        <f>((I88-G88)/G88)</f>
        <v>0.016379310344827588</v>
      </c>
      <c r="I88" s="19">
        <v>2358</v>
      </c>
      <c r="J88" s="18">
        <f>((K88-I88)/I88)</f>
        <v>0.11620016963528414</v>
      </c>
      <c r="K88" s="37">
        <v>2632</v>
      </c>
      <c r="L88" s="24">
        <f>((M88-K88)/K88)</f>
        <v>0.04901215805471125</v>
      </c>
      <c r="M88" s="25">
        <v>2761</v>
      </c>
      <c r="N88" s="24">
        <f>((O88-M88)/M88)</f>
        <v>0.07062658457080769</v>
      </c>
      <c r="O88" s="25">
        <v>2956</v>
      </c>
      <c r="P88" s="18">
        <f>((Q88-O88)/O88)</f>
        <v>0.12009472259810555</v>
      </c>
      <c r="Q88" s="44">
        <v>3311</v>
      </c>
      <c r="R88" s="18">
        <f>((S88-Q88)/Q88)</f>
        <v>0.026578073089700997</v>
      </c>
      <c r="S88" s="44">
        <v>3399</v>
      </c>
      <c r="T88" s="18">
        <f>((U88-S88)/S88)</f>
        <v>0.011768167107972934</v>
      </c>
      <c r="U88" s="44">
        <v>3439</v>
      </c>
      <c r="V88" s="18">
        <f>((W88-U88)/U88)</f>
        <v>0.0953765629543472</v>
      </c>
      <c r="W88" s="44">
        <v>3767</v>
      </c>
      <c r="X88" s="18">
        <f>((Y88-W88)/W88)</f>
        <v>-0.007167507300238917</v>
      </c>
      <c r="Y88" s="44">
        <v>3740</v>
      </c>
    </row>
    <row r="89" spans="1:25" ht="13.5" customHeight="1">
      <c r="A89" s="12" t="s">
        <v>13</v>
      </c>
      <c r="B89" s="10"/>
      <c r="C89" s="14">
        <f>(C88/$C$119)</f>
        <v>0.0040172949217655175</v>
      </c>
      <c r="D89" s="10"/>
      <c r="E89" s="14">
        <f>(E88/$E$119)</f>
        <v>0.003788721056704985</v>
      </c>
      <c r="F89" s="10"/>
      <c r="G89" s="14">
        <f>(G88/$G$119)</f>
        <v>0.003628486748985353</v>
      </c>
      <c r="H89" s="10"/>
      <c r="I89" s="14">
        <f>(I88/$I$119)</f>
        <v>0.0033632478876292954</v>
      </c>
      <c r="J89" s="10"/>
      <c r="K89" s="38">
        <f>(K88/$K$119)</f>
        <v>0.0033498279267721504</v>
      </c>
      <c r="L89" s="22"/>
      <c r="M89" s="14">
        <f>(M88/$M$119)</f>
        <v>0.0032735649845925473</v>
      </c>
      <c r="N89" s="22"/>
      <c r="O89" s="14">
        <f>(O88/$O$119)</f>
        <v>0.0032074617974589873</v>
      </c>
      <c r="P89" s="18"/>
      <c r="Q89" s="14">
        <f>(Q88/$Q$119)</f>
        <v>0.003256752277316735</v>
      </c>
      <c r="S89" s="26">
        <f>(S88/$S$119)</f>
        <v>0.002956899214016346</v>
      </c>
      <c r="U89" s="14">
        <f>(U88/$U$119)</f>
        <v>0.0027029427414708754</v>
      </c>
      <c r="V89"/>
      <c r="W89" s="14">
        <f>(W88/$W$119)</f>
        <v>0.002663344615016965</v>
      </c>
      <c r="X89" s="18"/>
      <c r="Y89" s="14">
        <f>(Y88/$W$119)</f>
        <v>0.002644255073045779</v>
      </c>
    </row>
    <row r="90" spans="1:25" ht="13.5" customHeight="1">
      <c r="A90" s="15" t="s">
        <v>45</v>
      </c>
      <c r="B90" s="16"/>
      <c r="C90" s="19">
        <v>916</v>
      </c>
      <c r="D90" s="18">
        <f>((E90-C90)/C90)</f>
        <v>0.06331877729257641</v>
      </c>
      <c r="E90" s="19">
        <v>974</v>
      </c>
      <c r="F90" s="18">
        <f>((G90-E90)/E90)</f>
        <v>0.07084188911704312</v>
      </c>
      <c r="G90" s="19">
        <v>1043</v>
      </c>
      <c r="H90" s="18">
        <f>((I90-G90)/G90)</f>
        <v>0.3604985618408437</v>
      </c>
      <c r="I90" s="19">
        <v>1419</v>
      </c>
      <c r="J90" s="18">
        <f>((K90-I90)/I90)</f>
        <v>0.06412966878083157</v>
      </c>
      <c r="K90" s="37">
        <v>1510</v>
      </c>
      <c r="L90" s="24">
        <f>((M90-K90)/K90)</f>
        <v>0.09536423841059603</v>
      </c>
      <c r="M90" s="25">
        <v>1654</v>
      </c>
      <c r="N90" s="24">
        <f>((O90-M90)/M90)</f>
        <v>0.05441354292623942</v>
      </c>
      <c r="O90" s="25">
        <v>1744</v>
      </c>
      <c r="P90" s="18">
        <f>((Q90-O90)/O90)</f>
        <v>0.1783256880733945</v>
      </c>
      <c r="Q90" s="44">
        <v>2055</v>
      </c>
      <c r="R90" s="18">
        <f>((S90-Q90)/Q90)</f>
        <v>0.07639902676399027</v>
      </c>
      <c r="S90" s="44">
        <v>2212</v>
      </c>
      <c r="T90" s="18">
        <f>((U90-S90)/S90)</f>
        <v>0.05922242314647378</v>
      </c>
      <c r="U90" s="44">
        <v>2343</v>
      </c>
      <c r="V90" s="18">
        <f>((W90-U90)/U90)</f>
        <v>0.03243704652155356</v>
      </c>
      <c r="W90" s="44">
        <v>2419</v>
      </c>
      <c r="X90" s="18">
        <f>((Y90-W90)/W90)</f>
        <v>0.18106655642827615</v>
      </c>
      <c r="Y90" s="44">
        <v>2857</v>
      </c>
    </row>
    <row r="91" spans="1:25" ht="13.5" customHeight="1">
      <c r="A91" s="12" t="s">
        <v>13</v>
      </c>
      <c r="B91" s="10"/>
      <c r="C91" s="14">
        <f>(C90/$C$119)</f>
        <v>0.001711554487598704</v>
      </c>
      <c r="D91" s="10"/>
      <c r="E91" s="14">
        <f>(E90/$E$119)</f>
        <v>0.0016788964100230461</v>
      </c>
      <c r="F91" s="10"/>
      <c r="G91" s="14">
        <f>(G90/$G$119)</f>
        <v>0.0016312550341343636</v>
      </c>
      <c r="H91" s="10"/>
      <c r="I91" s="14">
        <f>(I90/$I$119)</f>
        <v>0.0020239392504435836</v>
      </c>
      <c r="J91" s="10"/>
      <c r="K91" s="38">
        <f>(K90/$K$119)</f>
        <v>0.0019218237725782475</v>
      </c>
      <c r="L91" s="22"/>
      <c r="M91" s="14">
        <f>(M90/$M$119)</f>
        <v>0.0019610563145657637</v>
      </c>
      <c r="N91" s="22"/>
      <c r="O91" s="14">
        <f>(O90/$O$119)</f>
        <v>0.0018923590577701196</v>
      </c>
      <c r="P91" s="18"/>
      <c r="Q91" s="14">
        <f>(Q90/$Q$119)</f>
        <v>0.0020213306946197194</v>
      </c>
      <c r="S91" s="26">
        <f>(S90/$S$119)</f>
        <v>0.0019242898091803935</v>
      </c>
      <c r="U91" s="14">
        <f>(U90/$U$119)</f>
        <v>0.001841522199263234</v>
      </c>
      <c r="V91"/>
      <c r="W91" s="14">
        <f>(W90/$W$119)</f>
        <v>0.0017102815566036734</v>
      </c>
      <c r="X91" s="18"/>
      <c r="Y91" s="14">
        <f>(Y90/$W$119)</f>
        <v>0.0020199563485806924</v>
      </c>
    </row>
    <row r="92" spans="1:25" ht="13.5" customHeight="1">
      <c r="A92" s="15" t="s">
        <v>46</v>
      </c>
      <c r="B92" s="16"/>
      <c r="C92" s="19">
        <v>1870</v>
      </c>
      <c r="D92" s="18">
        <f>((E92-C92)/C92)</f>
        <v>-0.0732620320855615</v>
      </c>
      <c r="E92" s="19">
        <v>1733</v>
      </c>
      <c r="F92" s="18">
        <f>((G92-E92)/E92)</f>
        <v>0.1517599538372764</v>
      </c>
      <c r="G92" s="19">
        <v>1996</v>
      </c>
      <c r="H92" s="18">
        <f>((I92-G92)/G92)</f>
        <v>0.06613226452905811</v>
      </c>
      <c r="I92" s="19">
        <v>2128</v>
      </c>
      <c r="J92" s="18">
        <f>((K92-I92)/I92)</f>
        <v>0.20582706766917294</v>
      </c>
      <c r="K92" s="37">
        <v>2566</v>
      </c>
      <c r="L92" s="24">
        <f>((M92-K92)/K92)</f>
        <v>0.09353078721745908</v>
      </c>
      <c r="M92" s="25">
        <f>SUM(M94+M96)</f>
        <v>2806</v>
      </c>
      <c r="N92" s="24">
        <f>((O92-M92)/M92)</f>
        <v>0.2006414825374198</v>
      </c>
      <c r="O92" s="25">
        <f>SUM(O94+O96)</f>
        <v>3369</v>
      </c>
      <c r="P92" s="18">
        <f>((Q92-O92)/O92)</f>
        <v>0.21222914811516772</v>
      </c>
      <c r="Q92" s="25">
        <f>SUM(Q94+Q96)</f>
        <v>4084</v>
      </c>
      <c r="R92" s="18">
        <f>((S92-Q92)/Q92)</f>
        <v>0.1802154750244858</v>
      </c>
      <c r="S92" s="44">
        <v>4820</v>
      </c>
      <c r="T92" s="18">
        <f>((U92-S92)/S92)</f>
        <v>0.1004149377593361</v>
      </c>
      <c r="U92" s="44">
        <v>5304</v>
      </c>
      <c r="V92" s="18">
        <f>((W92-U92)/U92)</f>
        <v>0.15667420814479638</v>
      </c>
      <c r="W92" s="44">
        <v>6135</v>
      </c>
      <c r="X92" s="18">
        <f>((Y92-W92)/W92)</f>
        <v>0.11801140994295028</v>
      </c>
      <c r="Y92" s="44">
        <v>6859</v>
      </c>
    </row>
    <row r="93" spans="1:25" ht="13.5" customHeight="1">
      <c r="A93" s="12" t="s">
        <v>12</v>
      </c>
      <c r="B93" s="10"/>
      <c r="C93" s="14">
        <f>(C92/$C$119)</f>
        <v>0.003494112327303031</v>
      </c>
      <c r="D93" s="10"/>
      <c r="E93" s="14">
        <f>(E92/$E$119)</f>
        <v>0.002987194536519444</v>
      </c>
      <c r="F93" s="10"/>
      <c r="G93" s="14">
        <f>(G92/$G$119)</f>
        <v>0.00312174980645464</v>
      </c>
      <c r="H93" s="10"/>
      <c r="I93" s="14">
        <f>(I92/$I$119)</f>
        <v>0.0030351957187765653</v>
      </c>
      <c r="J93" s="10"/>
      <c r="K93" s="38">
        <f>(K92/$K$119)</f>
        <v>0.0032658276824078032</v>
      </c>
      <c r="L93" s="22"/>
      <c r="M93" s="14">
        <f>(M92/$M$119)</f>
        <v>0.003326918995569246</v>
      </c>
      <c r="N93" s="22"/>
      <c r="O93" s="14">
        <f>(O92/$O$119)</f>
        <v>0.0036555949917589066</v>
      </c>
      <c r="P93" s="18"/>
      <c r="Q93" s="14">
        <f>(Q92/$Q$119)</f>
        <v>0.0040170873755848826</v>
      </c>
      <c r="S93" s="26">
        <f>(S92/$S$119)</f>
        <v>0.004193072730673371</v>
      </c>
      <c r="U93" s="14">
        <f>(U92/$U$119)</f>
        <v>0.0041687724049902656</v>
      </c>
      <c r="V93"/>
      <c r="W93" s="14">
        <f>(W92/$W$119)</f>
        <v>0.004337568147897287</v>
      </c>
      <c r="X93" s="18"/>
      <c r="Y93" s="14">
        <f>(Y92/$W$119)</f>
        <v>0.0048494506807542775</v>
      </c>
    </row>
    <row r="94" spans="1:25" ht="13.5" customHeight="1" hidden="1">
      <c r="A94" s="15" t="s">
        <v>47</v>
      </c>
      <c r="B94" s="16"/>
      <c r="C94" s="19">
        <v>545</v>
      </c>
      <c r="D94" s="16"/>
      <c r="E94" s="16"/>
      <c r="F94" s="16"/>
      <c r="G94" s="16"/>
      <c r="H94" s="16"/>
      <c r="I94" s="16"/>
      <c r="J94" s="16"/>
      <c r="K94" s="41"/>
      <c r="L94" s="29"/>
      <c r="M94" s="29"/>
      <c r="N94" s="29"/>
      <c r="O94" s="29"/>
      <c r="P94" s="18"/>
      <c r="Q94" s="7"/>
      <c r="S94" s="7"/>
      <c r="V94"/>
      <c r="X94" s="18"/>
      <c r="Y94" s="7"/>
    </row>
    <row r="95" spans="1:25" ht="13.5" customHeight="1" hidden="1">
      <c r="A95" s="12" t="s">
        <v>13</v>
      </c>
      <c r="B95" s="10"/>
      <c r="C95" s="14">
        <f>(C94/$C$119)</f>
        <v>0.0010183375499359102</v>
      </c>
      <c r="D95" s="10"/>
      <c r="E95" s="10"/>
      <c r="F95" s="10"/>
      <c r="G95" s="10"/>
      <c r="H95" s="10"/>
      <c r="I95" s="10"/>
      <c r="J95" s="10"/>
      <c r="K95" s="13"/>
      <c r="L95" s="22"/>
      <c r="M95" s="22"/>
      <c r="N95" s="22"/>
      <c r="O95" s="22"/>
      <c r="P95" s="18"/>
      <c r="Q95" s="7"/>
      <c r="S95" s="7"/>
      <c r="V95"/>
      <c r="X95" s="18"/>
      <c r="Y95" s="7"/>
    </row>
    <row r="96" spans="1:25" ht="13.5" customHeight="1" hidden="1">
      <c r="A96" s="15" t="s">
        <v>48</v>
      </c>
      <c r="B96" s="16"/>
      <c r="C96" s="19">
        <v>1325</v>
      </c>
      <c r="D96" s="18">
        <f>((E96-C96)/C96)</f>
        <v>0.30792452830188677</v>
      </c>
      <c r="E96" s="19">
        <v>1733</v>
      </c>
      <c r="F96" s="18">
        <f>((G96-E96)/E96)</f>
        <v>0.1517599538372764</v>
      </c>
      <c r="G96" s="19">
        <v>1996</v>
      </c>
      <c r="H96" s="18">
        <f>((I96-G96)/G96)</f>
        <v>0.06613226452905811</v>
      </c>
      <c r="I96" s="19">
        <v>2128</v>
      </c>
      <c r="J96" s="18">
        <f>((K96-I96)/I96)</f>
        <v>0.20582706766917294</v>
      </c>
      <c r="K96" s="37">
        <v>2566</v>
      </c>
      <c r="L96" s="24">
        <f>((M96-K96)/K96)</f>
        <v>0.09353078721745908</v>
      </c>
      <c r="M96" s="25">
        <v>2806</v>
      </c>
      <c r="N96" s="24">
        <f>((O96-M96)/M96)</f>
        <v>0.2006414825374198</v>
      </c>
      <c r="O96" s="25">
        <v>3369</v>
      </c>
      <c r="P96" s="18">
        <f>((Q96-O96)/O96)</f>
        <v>0.21222914811516772</v>
      </c>
      <c r="Q96" s="44">
        <v>4084</v>
      </c>
      <c r="R96" s="18">
        <f>((S96-Q96)/Q96)</f>
        <v>0.1802154750244858</v>
      </c>
      <c r="S96" s="44">
        <v>4820</v>
      </c>
      <c r="T96" s="18">
        <f>((U96-S96)/S96)</f>
        <v>0.1004149377593361</v>
      </c>
      <c r="U96" s="44">
        <v>5304</v>
      </c>
      <c r="V96" s="18">
        <f>((W96-U96)/U96)</f>
        <v>0.15667420814479638</v>
      </c>
      <c r="W96" s="44">
        <v>6135</v>
      </c>
      <c r="X96" s="18">
        <f>((Y96-W96)/W96)</f>
        <v>0.11801140994295028</v>
      </c>
      <c r="Y96" s="7">
        <v>6859</v>
      </c>
    </row>
    <row r="97" spans="1:25" ht="13.5" customHeight="1" hidden="1">
      <c r="A97" s="12" t="s">
        <v>13</v>
      </c>
      <c r="B97" s="10"/>
      <c r="C97" s="14">
        <f>(C96/$C$119)</f>
        <v>0.002475774777367121</v>
      </c>
      <c r="D97" s="10"/>
      <c r="E97" s="14">
        <f>(E96/$E$119)</f>
        <v>0.002987194536519444</v>
      </c>
      <c r="F97" s="10"/>
      <c r="G97" s="14">
        <f>(G96/$G$119)</f>
        <v>0.00312174980645464</v>
      </c>
      <c r="H97" s="10"/>
      <c r="I97" s="14">
        <f>(I96/$I$119)</f>
        <v>0.0030351957187765653</v>
      </c>
      <c r="J97" s="10"/>
      <c r="K97" s="38">
        <f>(K96/$K$119)</f>
        <v>0.0032658276824078032</v>
      </c>
      <c r="L97" s="22"/>
      <c r="M97" s="14">
        <f>(M96/$M$119)</f>
        <v>0.003326918995569246</v>
      </c>
      <c r="N97" s="22"/>
      <c r="O97" s="14">
        <f>(O96/$O$119)</f>
        <v>0.0036555949917589066</v>
      </c>
      <c r="P97" s="18"/>
      <c r="Q97" s="14">
        <f>(Q96/$Q$119)</f>
        <v>0.0040170873755848826</v>
      </c>
      <c r="S97" s="26">
        <f>(S96/$S$119)</f>
        <v>0.004193072730673371</v>
      </c>
      <c r="U97" s="14">
        <f>(U96/$U$119)</f>
        <v>0.0041687724049902656</v>
      </c>
      <c r="V97"/>
      <c r="W97" s="14">
        <f>(W96/$W$119)</f>
        <v>0.004337568147897287</v>
      </c>
      <c r="X97" s="18"/>
      <c r="Y97" s="14">
        <f>(Y96/$W$119)</f>
        <v>0.0048494506807542775</v>
      </c>
    </row>
    <row r="98" spans="1:25" ht="13.5" customHeight="1">
      <c r="A98" s="15" t="s">
        <v>49</v>
      </c>
      <c r="B98" s="16"/>
      <c r="C98" s="19">
        <v>21025</v>
      </c>
      <c r="D98" s="18">
        <f>((E98-C98)/C98)</f>
        <v>0.103115338882283</v>
      </c>
      <c r="E98" s="19">
        <v>23193</v>
      </c>
      <c r="F98" s="18">
        <f>((G98-E98)/E98)</f>
        <v>0.1352132108825939</v>
      </c>
      <c r="G98" s="19">
        <v>26329</v>
      </c>
      <c r="H98" s="18">
        <f>((I98-G98)/G98)</f>
        <v>0.1144745337840404</v>
      </c>
      <c r="I98" s="19">
        <v>29343</v>
      </c>
      <c r="J98" s="18">
        <f>((K98-I98)/I98)</f>
        <v>0.11382612548137545</v>
      </c>
      <c r="K98" s="37">
        <v>32683</v>
      </c>
      <c r="L98" s="24">
        <f>((M98-K98)/K98)</f>
        <v>0.11684973839610807</v>
      </c>
      <c r="M98" s="25">
        <f>SUM(M100+M102)</f>
        <v>36502</v>
      </c>
      <c r="N98" s="24">
        <f>((O98-M98)/M98)</f>
        <v>0.07813270505725714</v>
      </c>
      <c r="O98" s="25">
        <f>SUM(O100+O102)</f>
        <v>39354</v>
      </c>
      <c r="P98" s="18">
        <f>((Q98-O98)/O98)</f>
        <v>0.10865477460995071</v>
      </c>
      <c r="Q98" s="25">
        <f>SUM(Q100+Q102)</f>
        <v>43630</v>
      </c>
      <c r="R98" s="18">
        <f>((S98-Q98)/Q98)</f>
        <v>0.12780197112078845</v>
      </c>
      <c r="S98" s="44">
        <v>49206</v>
      </c>
      <c r="T98" s="18">
        <f>((U98-S98)/S98)</f>
        <v>0.09876844287282038</v>
      </c>
      <c r="U98" s="44">
        <v>54066</v>
      </c>
      <c r="V98" s="18">
        <f>((W98-U98)/U98)</f>
        <v>0.10531572522472533</v>
      </c>
      <c r="W98" s="44">
        <v>59760</v>
      </c>
      <c r="X98" s="18">
        <f>((Y98-W98)/W98)</f>
        <v>0.10672690763052209</v>
      </c>
      <c r="Y98" s="44">
        <v>66138</v>
      </c>
    </row>
    <row r="99" spans="1:25" ht="13.5" customHeight="1">
      <c r="A99" s="12" t="s">
        <v>12</v>
      </c>
      <c r="B99" s="10"/>
      <c r="C99" s="14">
        <f>(C98/$C$119)</f>
        <v>0.03928540731633488</v>
      </c>
      <c r="D99" s="10"/>
      <c r="E99" s="14">
        <f>(E98/$E$119)</f>
        <v>0.0399780743713188</v>
      </c>
      <c r="F99" s="10"/>
      <c r="G99" s="14">
        <f>(G98/$G$119)</f>
        <v>0.04117863259225662</v>
      </c>
      <c r="H99" s="10"/>
      <c r="I99" s="14">
        <f>(I98/$I$119)</f>
        <v>0.04185232517672028</v>
      </c>
      <c r="J99" s="10"/>
      <c r="K99" s="38">
        <f>(K98/$K$119)</f>
        <v>0.04159666646302971</v>
      </c>
      <c r="L99" s="22"/>
      <c r="M99" s="14">
        <f>(M98/$M$119)</f>
        <v>0.0432784024149211</v>
      </c>
      <c r="N99" s="22"/>
      <c r="O99" s="14">
        <f>(O98/$O$119)</f>
        <v>0.04270177658227367</v>
      </c>
      <c r="P99" s="18"/>
      <c r="Q99" s="14">
        <f>(Q98/$Q$119)</f>
        <v>0.04291516214416465</v>
      </c>
      <c r="S99" s="26">
        <f>(S98/$S$119)</f>
        <v>0.04280587900114396</v>
      </c>
      <c r="U99" s="14">
        <f>(U98/$U$119)</f>
        <v>0.042494126856750324</v>
      </c>
      <c r="V99"/>
      <c r="W99" s="14">
        <f>(W98/$W$119)</f>
        <v>0.04225151956289191</v>
      </c>
      <c r="X99" s="18"/>
      <c r="Y99" s="14">
        <f>(Y98/$W$119)</f>
        <v>0.04676089358852987</v>
      </c>
    </row>
    <row r="100" spans="1:25" ht="13.5" customHeight="1">
      <c r="A100" s="15" t="s">
        <v>50</v>
      </c>
      <c r="B100" s="16"/>
      <c r="C100" s="19">
        <v>11011</v>
      </c>
      <c r="D100" s="18">
        <f>((E100-C100)/C100)</f>
        <v>0.11334120425029516</v>
      </c>
      <c r="E100" s="19">
        <v>12259</v>
      </c>
      <c r="F100" s="18">
        <f>((G100-E100)/E100)</f>
        <v>0.1409576637572396</v>
      </c>
      <c r="G100" s="19">
        <v>13987</v>
      </c>
      <c r="H100" s="18">
        <f>((I100-G100)/G100)</f>
        <v>0.11546435976263673</v>
      </c>
      <c r="I100" s="19">
        <v>15602</v>
      </c>
      <c r="J100" s="18">
        <f>((K100-I100)/I100)</f>
        <v>0.12427893859761568</v>
      </c>
      <c r="K100" s="37">
        <v>17541</v>
      </c>
      <c r="L100" s="24">
        <f>((M100-K100)/K100)</f>
        <v>0.10951485092070007</v>
      </c>
      <c r="M100" s="25">
        <v>19462</v>
      </c>
      <c r="N100" s="24">
        <f>((O100-M100)/M100)</f>
        <v>0.10790257938546911</v>
      </c>
      <c r="O100" s="25">
        <v>21562</v>
      </c>
      <c r="P100" s="18">
        <f>((Q100-O100)/O100)</f>
        <v>0.12586958538169002</v>
      </c>
      <c r="Q100" s="44">
        <v>24276</v>
      </c>
      <c r="R100" s="18">
        <f>((S100-Q100)/Q100)</f>
        <v>0.14042675893886966</v>
      </c>
      <c r="S100" s="44">
        <v>27685</v>
      </c>
      <c r="T100" s="18">
        <f>((U100-S100)/S100)</f>
        <v>0.11854795015351273</v>
      </c>
      <c r="U100" s="44">
        <v>30967</v>
      </c>
      <c r="V100" s="18">
        <f>((W100-U100)/U100)</f>
        <v>0.09797526399069978</v>
      </c>
      <c r="W100" s="44">
        <v>34001</v>
      </c>
      <c r="X100" s="18">
        <f>((Y100-W100)/W100)</f>
        <v>0.10134996029528544</v>
      </c>
      <c r="Y100" s="44">
        <v>37447</v>
      </c>
    </row>
    <row r="101" spans="1:25" ht="13.5" customHeight="1">
      <c r="A101" s="12" t="s">
        <v>13</v>
      </c>
      <c r="B101" s="10"/>
      <c r="C101" s="14">
        <f>(C100/$C$119)</f>
        <v>0.02057415552723726</v>
      </c>
      <c r="D101" s="10"/>
      <c r="E101" s="14">
        <f>(E100/$E$119)</f>
        <v>0.021130997012805464</v>
      </c>
      <c r="F101" s="10"/>
      <c r="G101" s="14">
        <f>(G100/$G$119)</f>
        <v>0.021875708688818163</v>
      </c>
      <c r="H101" s="10"/>
      <c r="I101" s="14">
        <f>(I100/$I$119)</f>
        <v>0.022253347558436075</v>
      </c>
      <c r="J101" s="10"/>
      <c r="K101" s="38">
        <f>(K100/$K$119)</f>
        <v>0.022324974036288105</v>
      </c>
      <c r="L101" s="22"/>
      <c r="M101" s="14">
        <f>(M100/$M$119)</f>
        <v>0.023075016925077928</v>
      </c>
      <c r="N101" s="22"/>
      <c r="O101" s="14">
        <f>(O100/$O$119)</f>
        <v>0.02339624197456383</v>
      </c>
      <c r="P101" s="18"/>
      <c r="Q101" s="14">
        <f>(Q100/$Q$119)</f>
        <v>0.023878259826077036</v>
      </c>
      <c r="S101" s="26">
        <f>(S100/$S$119)</f>
        <v>0.0240840702383179</v>
      </c>
      <c r="U101" s="14">
        <f>(U100/$U$119)</f>
        <v>0.024339060155605875</v>
      </c>
      <c r="V101"/>
      <c r="W101" s="14">
        <f>(W100/$W$119)</f>
        <v>0.02403938950230736</v>
      </c>
      <c r="X101" s="18"/>
      <c r="Y101" s="14">
        <f>(Y100/$W$119)</f>
        <v>0.026475780673889112</v>
      </c>
    </row>
    <row r="102" spans="1:25" ht="13.5" customHeight="1">
      <c r="A102" s="15" t="s">
        <v>51</v>
      </c>
      <c r="B102" s="16"/>
      <c r="C102" s="19">
        <v>10014</v>
      </c>
      <c r="D102" s="18">
        <f>((E102-C102)/C102)</f>
        <v>0.09187138006790493</v>
      </c>
      <c r="E102" s="19">
        <v>10934</v>
      </c>
      <c r="F102" s="18">
        <f>((G102-E102)/E102)</f>
        <v>0.12877263581488935</v>
      </c>
      <c r="G102" s="19">
        <v>12342</v>
      </c>
      <c r="H102" s="18">
        <f>((I102-G102)/G102)</f>
        <v>0.1133527791281802</v>
      </c>
      <c r="I102" s="19">
        <v>13741</v>
      </c>
      <c r="J102" s="18">
        <f>((K102-I102)/I102)</f>
        <v>0.10195764500400262</v>
      </c>
      <c r="K102" s="37">
        <v>15142</v>
      </c>
      <c r="L102" s="24">
        <f>((M102-K102)/K102)</f>
        <v>0.12534671773873993</v>
      </c>
      <c r="M102" s="25">
        <v>17040</v>
      </c>
      <c r="N102" s="24">
        <f>((O102-M102)/M102)</f>
        <v>0.044131455399061034</v>
      </c>
      <c r="O102" s="25">
        <v>17792</v>
      </c>
      <c r="P102" s="18">
        <f>((Q102-O102)/O102)</f>
        <v>0.08779226618705036</v>
      </c>
      <c r="Q102" s="44">
        <v>19354</v>
      </c>
      <c r="R102" s="18">
        <f>((S102-Q102)/Q102)</f>
        <v>0.11196651854913713</v>
      </c>
      <c r="S102" s="44">
        <v>21521</v>
      </c>
      <c r="T102" s="18">
        <f>((U102-S102)/S102)</f>
        <v>0.07332373030992984</v>
      </c>
      <c r="U102" s="44">
        <v>23099</v>
      </c>
      <c r="V102" s="18">
        <f>((W102-U102)/U102)</f>
        <v>0.11515650028139747</v>
      </c>
      <c r="W102" s="44">
        <v>25759</v>
      </c>
      <c r="X102" s="18">
        <f>((Y102-W102)/W102)</f>
        <v>0.1138242944213673</v>
      </c>
      <c r="Y102" s="44">
        <v>28691</v>
      </c>
    </row>
    <row r="103" spans="1:25" ht="13.5" customHeight="1">
      <c r="A103" s="12" t="s">
        <v>13</v>
      </c>
      <c r="B103" s="10"/>
      <c r="C103" s="14">
        <f>(C102/$C$119)</f>
        <v>0.018711251789097622</v>
      </c>
      <c r="D103" s="10"/>
      <c r="E103" s="14">
        <f>(E102/$E$119)</f>
        <v>0.01884707735851333</v>
      </c>
      <c r="F103" s="10"/>
      <c r="G103" s="14">
        <f>(G102/$G$119)</f>
        <v>0.01930292390343846</v>
      </c>
      <c r="H103" s="10"/>
      <c r="I103" s="14">
        <f>(I102/$I$119)</f>
        <v>0.0195989776182842</v>
      </c>
      <c r="J103" s="10"/>
      <c r="K103" s="38">
        <f>(K102/$K$119)</f>
        <v>0.019271692426741604</v>
      </c>
      <c r="L103" s="22"/>
      <c r="M103" s="14">
        <f>(M102/$M$119)</f>
        <v>0.020203385489843174</v>
      </c>
      <c r="N103" s="22"/>
      <c r="O103" s="14">
        <f>(O102/$O$119)</f>
        <v>0.019305534607709843</v>
      </c>
      <c r="P103" s="18"/>
      <c r="Q103" s="14">
        <f>(Q102/$Q$119)</f>
        <v>0.019036902318087613</v>
      </c>
      <c r="S103" s="26">
        <f>(S102/$S$119)</f>
        <v>0.018721808762826062</v>
      </c>
      <c r="U103" s="14">
        <f>(U102/$U$119)</f>
        <v>0.01815506670114445</v>
      </c>
      <c r="V103"/>
      <c r="W103" s="14">
        <f>(W102/$W$119)</f>
        <v>0.01821213006058455</v>
      </c>
      <c r="X103" s="18"/>
      <c r="Y103" s="14">
        <f>(Y102/$W$119)</f>
        <v>0.02028511291464076</v>
      </c>
    </row>
    <row r="104" spans="1:25" ht="13.5" customHeight="1">
      <c r="A104" s="15" t="s">
        <v>52</v>
      </c>
      <c r="B104" s="16"/>
      <c r="C104" s="16"/>
      <c r="D104" s="16"/>
      <c r="E104" s="19">
        <v>3914</v>
      </c>
      <c r="F104" s="18">
        <f>((G104-E104)/E104)</f>
        <v>0.5988758303525805</v>
      </c>
      <c r="G104" s="19">
        <v>6258</v>
      </c>
      <c r="H104" s="18">
        <f>((I104-G104)/G104)</f>
        <v>0.41498881431767337</v>
      </c>
      <c r="I104" s="19">
        <v>8855</v>
      </c>
      <c r="J104" s="18">
        <f>((K104-I104)/I104)</f>
        <v>0.36465273856578206</v>
      </c>
      <c r="K104" s="37">
        <v>12084</v>
      </c>
      <c r="L104" s="24">
        <f>((M104-K104)/K104)</f>
        <v>0.21060906984442238</v>
      </c>
      <c r="M104" s="25">
        <v>14629</v>
      </c>
      <c r="N104" s="24">
        <f>((O104-M104)/M104)</f>
        <v>0.273361131998086</v>
      </c>
      <c r="O104" s="25">
        <v>18628</v>
      </c>
      <c r="P104" s="18">
        <f>((Q104-O104)/O104)</f>
        <v>0.17962207429675756</v>
      </c>
      <c r="Q104" s="44">
        <v>21974</v>
      </c>
      <c r="R104" s="18">
        <f>((S104-Q104)/Q104)</f>
        <v>0.2874761081277874</v>
      </c>
      <c r="S104" s="44">
        <v>28291</v>
      </c>
      <c r="T104" s="18">
        <f>((U104-S104)/S104)</f>
        <v>0.20303276660422043</v>
      </c>
      <c r="U104" s="44">
        <v>34035</v>
      </c>
      <c r="V104" s="18">
        <f>((W104-U104)/U104)</f>
        <v>0.2627589246364037</v>
      </c>
      <c r="W104" s="44">
        <v>42978</v>
      </c>
      <c r="X104" s="18">
        <f>((Y104-W104)/W104)</f>
        <v>0.20598911070780399</v>
      </c>
      <c r="Y104" s="44">
        <v>51831</v>
      </c>
    </row>
    <row r="105" spans="1:25" ht="13.5" customHeight="1">
      <c r="A105" s="12" t="s">
        <v>12</v>
      </c>
      <c r="B105" s="10"/>
      <c r="C105" s="10"/>
      <c r="D105" s="10"/>
      <c r="E105" s="14">
        <f>(E104/$E$119)</f>
        <v>0.006746612473131624</v>
      </c>
      <c r="F105" s="10"/>
      <c r="G105" s="14">
        <f>(G104/$G$119)</f>
        <v>0.009787530204806182</v>
      </c>
      <c r="H105" s="10"/>
      <c r="I105" s="14">
        <f>(I104/$I$119)</f>
        <v>0.012630008500830115</v>
      </c>
      <c r="J105" s="10"/>
      <c r="K105" s="38">
        <f>(K104/$K$119)</f>
        <v>0.01537968110452685</v>
      </c>
      <c r="L105" s="22"/>
      <c r="M105" s="14">
        <f>(M104/$M$119)</f>
        <v>0.017344796146180504</v>
      </c>
      <c r="N105" s="22"/>
      <c r="O105" s="14">
        <f>(O104/$O$119)</f>
        <v>0.020212651678980384</v>
      </c>
      <c r="P105" s="18"/>
      <c r="Q105" s="14">
        <f>(Q104/$Q$119)</f>
        <v>0.021613976001739033</v>
      </c>
      <c r="S105" s="26">
        <f>(S104/$S$119)</f>
        <v>0.024611249092008368</v>
      </c>
      <c r="U105" s="14">
        <f>(U104/$U$119)</f>
        <v>0.02675040889966887</v>
      </c>
      <c r="V105"/>
      <c r="W105" s="14">
        <f>(W104/$W$119)</f>
        <v>0.030386308697690236</v>
      </c>
      <c r="X105" s="18"/>
      <c r="Y105" s="14">
        <f>(Y104/$W$119)</f>
        <v>0.03664555740402026</v>
      </c>
    </row>
    <row r="106" spans="1:25" ht="13.5" customHeight="1">
      <c r="A106" s="15" t="s">
        <v>53</v>
      </c>
      <c r="B106" s="16"/>
      <c r="C106" s="19">
        <v>27524</v>
      </c>
      <c r="D106" s="18">
        <f>((E106-C106)/C106)</f>
        <v>0.12211161168434821</v>
      </c>
      <c r="E106" s="19">
        <v>30885</v>
      </c>
      <c r="F106" s="18">
        <f>((G106-E106)/E106)</f>
        <v>0.12209810587663915</v>
      </c>
      <c r="G106" s="19">
        <v>34656</v>
      </c>
      <c r="H106" s="18">
        <f>((I106-G106)/G106)</f>
        <v>0.08797899353647276</v>
      </c>
      <c r="I106" s="19">
        <v>37705</v>
      </c>
      <c r="J106" s="18">
        <f>((K106-I106)/I106)</f>
        <v>0.1343057949874022</v>
      </c>
      <c r="K106" s="37">
        <v>42769</v>
      </c>
      <c r="L106" s="24">
        <f>((M106-K106)/K106)</f>
        <v>0.1052163950524913</v>
      </c>
      <c r="M106" s="25">
        <f>SUM(M108+M110)</f>
        <v>47269</v>
      </c>
      <c r="N106" s="24">
        <f>((O106-M106)/M106)</f>
        <v>0.1022022890266348</v>
      </c>
      <c r="O106" s="25">
        <f>SUM(O108+O110)</f>
        <v>52100</v>
      </c>
      <c r="P106" s="18">
        <f>((Q106-O106)/O106)</f>
        <v>0.1209021113243762</v>
      </c>
      <c r="Q106" s="25">
        <f>SUM(Q108+Q110)</f>
        <v>58399</v>
      </c>
      <c r="R106" s="18">
        <f>((S106-Q106)/Q106)</f>
        <v>0.13594410863199713</v>
      </c>
      <c r="S106" s="44">
        <v>66338</v>
      </c>
      <c r="T106" s="18">
        <f>((U106-S106)/S106)</f>
        <v>0.10357562784527721</v>
      </c>
      <c r="U106" s="44">
        <v>73209</v>
      </c>
      <c r="V106" s="18">
        <f>((W106-U106)/U106)</f>
        <v>0.1056154297968829</v>
      </c>
      <c r="W106" s="44">
        <v>80941</v>
      </c>
      <c r="X106" s="18">
        <f>((Y106-W106)/W106)</f>
        <v>0.05181551994662779</v>
      </c>
      <c r="Y106" s="44">
        <v>85135</v>
      </c>
    </row>
    <row r="107" spans="1:25" ht="13.5" customHeight="1">
      <c r="A107" s="12" t="s">
        <v>12</v>
      </c>
      <c r="B107" s="10"/>
      <c r="C107" s="14">
        <f>(C106/$C$119)</f>
        <v>0.05142884903566237</v>
      </c>
      <c r="D107" s="10"/>
      <c r="E107" s="14">
        <f>(E106/$E$119)</f>
        <v>0.05323687435683961</v>
      </c>
      <c r="F107" s="10"/>
      <c r="G107" s="14">
        <f>(G106/$G$119)</f>
        <v>0.05420208481587776</v>
      </c>
      <c r="H107" s="10"/>
      <c r="I107" s="14">
        <f>(I106/$I$119)</f>
        <v>0.053779160985183455</v>
      </c>
      <c r="J107" s="10"/>
      <c r="K107" s="38">
        <f>(K106/$K$119)</f>
        <v>0.05443343107907223</v>
      </c>
      <c r="L107" s="22"/>
      <c r="M107" s="14">
        <f>(M106/$M$119)</f>
        <v>0.0560442387746125</v>
      </c>
      <c r="N107" s="22"/>
      <c r="O107" s="14">
        <f>(O106/$O$119)</f>
        <v>0.05653205671434818</v>
      </c>
      <c r="P107" s="18"/>
      <c r="Q107" s="14">
        <f>(Q106/$Q$119)</f>
        <v>0.05744218551586228</v>
      </c>
      <c r="S107" s="26">
        <f>(S106/$S$119)</f>
        <v>0.057709555769172215</v>
      </c>
      <c r="U107" s="14">
        <f>(U106/$U$119)</f>
        <v>0.057539905542408065</v>
      </c>
      <c r="V107"/>
      <c r="W107" s="14">
        <f>(W106/$W$119)</f>
        <v>0.05722691172925091</v>
      </c>
      <c r="X107" s="18"/>
      <c r="Y107" s="14">
        <f>(Y106/$W$119)</f>
        <v>0.06019215391544181</v>
      </c>
    </row>
    <row r="108" spans="1:25" ht="13.5" customHeight="1">
      <c r="A108" s="15" t="s">
        <v>54</v>
      </c>
      <c r="B108" s="16"/>
      <c r="C108" s="19">
        <v>24160</v>
      </c>
      <c r="D108" s="18">
        <f>((E108-C108)/C108)</f>
        <v>0.11974337748344371</v>
      </c>
      <c r="E108" s="19">
        <v>27053</v>
      </c>
      <c r="F108" s="18">
        <f>((G108-E108)/E108)</f>
        <v>0.12697297896721252</v>
      </c>
      <c r="G108" s="19">
        <v>30488</v>
      </c>
      <c r="H108" s="18">
        <f>((I108-G108)/G108)</f>
        <v>0.09564418787719758</v>
      </c>
      <c r="I108" s="19">
        <v>33404</v>
      </c>
      <c r="J108" s="18">
        <f>((K108-I108)/I108)</f>
        <v>0.12800862172194946</v>
      </c>
      <c r="K108" s="37">
        <v>37680</v>
      </c>
      <c r="L108" s="24">
        <f>((M108-K108)/K108)</f>
        <v>0.10451167728237792</v>
      </c>
      <c r="M108" s="25">
        <v>41618</v>
      </c>
      <c r="N108" s="24">
        <f>((O108-M108)/M108)</f>
        <v>0.10447402566197318</v>
      </c>
      <c r="O108" s="25">
        <v>45966</v>
      </c>
      <c r="P108" s="18">
        <f>((Q108-O108)/O108)</f>
        <v>0.11873993821520254</v>
      </c>
      <c r="Q108" s="44">
        <v>51424</v>
      </c>
      <c r="R108" s="18">
        <f>((S108-Q108)/Q108)</f>
        <v>0.13448973242065962</v>
      </c>
      <c r="S108" s="44">
        <v>58340</v>
      </c>
      <c r="T108" s="18">
        <f>((U108-S108)/S108)</f>
        <v>0.10353102502571135</v>
      </c>
      <c r="U108" s="44">
        <v>64380</v>
      </c>
      <c r="V108" s="18">
        <f>((W108-U108)/U108)</f>
        <v>0.10203479341410376</v>
      </c>
      <c r="W108" s="44">
        <v>70949</v>
      </c>
      <c r="X108" s="18">
        <f>((Y108-W108)/W108)</f>
        <v>0.04638543178903156</v>
      </c>
      <c r="Y108" s="44">
        <v>74240</v>
      </c>
    </row>
    <row r="109" spans="1:25" ht="13.5" customHeight="1">
      <c r="A109" s="12" t="s">
        <v>13</v>
      </c>
      <c r="B109" s="10"/>
      <c r="C109" s="14">
        <f>(C108/$C$119)</f>
        <v>0.045143183865048786</v>
      </c>
      <c r="D109" s="10"/>
      <c r="E109" s="14">
        <f>(E108/$E$119)</f>
        <v>0.0466316063453321</v>
      </c>
      <c r="F109" s="10"/>
      <c r="G109" s="14">
        <f>(G108/$G$119)</f>
        <v>0.047683320690976486</v>
      </c>
      <c r="H109" s="10"/>
      <c r="I109" s="14">
        <f>(I108/$I$119)</f>
        <v>0.047644585427637394</v>
      </c>
      <c r="J109" s="10"/>
      <c r="K109" s="38">
        <f>(K108/$K$119)</f>
        <v>0.047956503146190974</v>
      </c>
      <c r="L109" s="22"/>
      <c r="M109" s="14">
        <f>(M108/$M$119)</f>
        <v>0.049344160640627535</v>
      </c>
      <c r="N109" s="22"/>
      <c r="O109" s="14">
        <f>(O108/$O$119)</f>
        <v>0.04987624796414066</v>
      </c>
      <c r="P109" s="18"/>
      <c r="Q109" s="14">
        <f>(Q108/$Q$119)</f>
        <v>0.05058146454507272</v>
      </c>
      <c r="S109" s="26">
        <f>(S108/$S$119)</f>
        <v>0.050751838818980176</v>
      </c>
      <c r="U109" s="14">
        <f>(U108/$U$119)</f>
        <v>0.05060059717821895</v>
      </c>
      <c r="V109"/>
      <c r="W109" s="14">
        <f>(W108/$W$119)</f>
        <v>0.05016236715976603</v>
      </c>
      <c r="X109" s="18"/>
      <c r="Y109" s="14">
        <f>(Y108/$W$119)</f>
        <v>0.05248917022003172</v>
      </c>
    </row>
    <row r="110" spans="1:25" ht="13.5" customHeight="1">
      <c r="A110" s="15" t="s">
        <v>55</v>
      </c>
      <c r="B110" s="16"/>
      <c r="C110" s="19">
        <v>3364</v>
      </c>
      <c r="D110" s="18">
        <f>((E110-C110)/C110)</f>
        <v>0.13912009512485138</v>
      </c>
      <c r="E110" s="19">
        <v>3832</v>
      </c>
      <c r="F110" s="18">
        <f>((G110-E110)/E110)</f>
        <v>0.08768267223382047</v>
      </c>
      <c r="G110" s="19">
        <v>4168</v>
      </c>
      <c r="H110" s="18">
        <f>((I110-G110)/G110)</f>
        <v>0.03190978886756238</v>
      </c>
      <c r="I110" s="19">
        <v>4301</v>
      </c>
      <c r="J110" s="18">
        <f>((K110-I110)/I110)</f>
        <v>0.18321320623110904</v>
      </c>
      <c r="K110" s="37">
        <v>5089</v>
      </c>
      <c r="L110" s="24">
        <f>((M110-K110)/K110)</f>
        <v>0.11043426999410494</v>
      </c>
      <c r="M110" s="25">
        <v>5651</v>
      </c>
      <c r="N110" s="24">
        <f>((O110-M110)/M110)</f>
        <v>0.08547159794726597</v>
      </c>
      <c r="O110" s="25">
        <v>6134</v>
      </c>
      <c r="P110" s="18">
        <f>((Q110-O110)/O110)</f>
        <v>0.1371046625366808</v>
      </c>
      <c r="Q110" s="44">
        <v>6975</v>
      </c>
      <c r="R110" s="18">
        <f>((S110-Q110)/Q110)</f>
        <v>0.14666666666666667</v>
      </c>
      <c r="S110" s="44">
        <v>7998</v>
      </c>
      <c r="T110" s="18">
        <f>((U110-S110)/S110)</f>
        <v>0.10390097524381095</v>
      </c>
      <c r="U110" s="44">
        <v>8829</v>
      </c>
      <c r="V110" s="18">
        <f>((W110-U110)/U110)</f>
        <v>0.13172499716842226</v>
      </c>
      <c r="W110" s="44">
        <v>9992</v>
      </c>
      <c r="X110" s="18">
        <f>((Y110-W110)/W110)</f>
        <v>0.09037229783827061</v>
      </c>
      <c r="Y110" s="44">
        <v>10895</v>
      </c>
    </row>
    <row r="111" spans="1:25" ht="13.5" customHeight="1">
      <c r="A111" s="12" t="s">
        <v>13</v>
      </c>
      <c r="B111" s="10"/>
      <c r="C111" s="14">
        <f>(C110/$C$119)</f>
        <v>0.006285665170613581</v>
      </c>
      <c r="D111" s="10"/>
      <c r="E111" s="14">
        <f>(E110/$E$119)</f>
        <v>0.006605268011507508</v>
      </c>
      <c r="F111" s="10"/>
      <c r="G111" s="14">
        <f>(G110/$G$119)</f>
        <v>0.006518764124901272</v>
      </c>
      <c r="H111" s="10"/>
      <c r="I111" s="14">
        <f>(I110/$I$119)</f>
        <v>0.006134575557546056</v>
      </c>
      <c r="J111" s="10"/>
      <c r="K111" s="38">
        <f>(K110/$K$119)</f>
        <v>0.00647692793288126</v>
      </c>
      <c r="L111" s="22"/>
      <c r="M111" s="14">
        <f>(M110/$M$119)</f>
        <v>0.006700078133984964</v>
      </c>
      <c r="N111" s="22"/>
      <c r="O111" s="14">
        <f>(O110/$O$119)</f>
        <v>0.006655808750207519</v>
      </c>
      <c r="P111" s="18"/>
      <c r="Q111" s="14">
        <f>(Q110/$Q$119)</f>
        <v>0.006860720970789558</v>
      </c>
      <c r="S111" s="26">
        <f>(S110/$S$119)</f>
        <v>0.006957716950192037</v>
      </c>
      <c r="U111" s="14">
        <f>(U110/$U$119)</f>
        <v>0.006939308364189113</v>
      </c>
      <c r="V111"/>
      <c r="W111" s="14">
        <f>(W110/$W$119)</f>
        <v>0.007064544569484872</v>
      </c>
      <c r="X111" s="18"/>
      <c r="Y111" s="14">
        <f>(Y110/$W$119)</f>
        <v>0.007702983695410097</v>
      </c>
    </row>
    <row r="112" spans="1:25" ht="13.5" customHeight="1">
      <c r="A112" s="12" t="s">
        <v>56</v>
      </c>
      <c r="B112" s="10"/>
      <c r="C112" s="14"/>
      <c r="D112" s="10"/>
      <c r="E112" s="14"/>
      <c r="F112" s="10"/>
      <c r="G112" s="14"/>
      <c r="H112" s="10"/>
      <c r="I112" s="14"/>
      <c r="J112" s="10"/>
      <c r="K112" s="38"/>
      <c r="L112" s="22"/>
      <c r="M112" s="26"/>
      <c r="N112" s="22"/>
      <c r="O112" s="28">
        <v>7667</v>
      </c>
      <c r="P112" s="18">
        <f>((Q112-O112)/O112)</f>
        <v>1.0198252249902178</v>
      </c>
      <c r="Q112" s="44">
        <v>15486</v>
      </c>
      <c r="R112" s="18">
        <f>((S112-Q112)/Q112)</f>
        <v>0.6298592276895261</v>
      </c>
      <c r="S112" s="44">
        <v>25240</v>
      </c>
      <c r="T112" s="18">
        <f>((U112-S112)/S112)</f>
        <v>0.35174326465927097</v>
      </c>
      <c r="U112" s="44">
        <v>34118</v>
      </c>
      <c r="V112" s="18">
        <f>((W112-U112)/U112)</f>
        <v>0.21956152177736094</v>
      </c>
      <c r="W112" s="44">
        <v>41609</v>
      </c>
      <c r="X112" s="18">
        <f>((Y112-W112)/W112)</f>
        <v>0.19743324761469874</v>
      </c>
      <c r="Y112" s="44">
        <v>49824</v>
      </c>
    </row>
    <row r="113" spans="1:25" ht="13.5" customHeight="1">
      <c r="A113" s="27" t="s">
        <v>12</v>
      </c>
      <c r="B113" s="10"/>
      <c r="C113" s="14"/>
      <c r="D113" s="10"/>
      <c r="E113" s="14"/>
      <c r="F113" s="10"/>
      <c r="G113" s="14"/>
      <c r="H113" s="10"/>
      <c r="I113" s="14"/>
      <c r="J113" s="10" t="s">
        <v>57</v>
      </c>
      <c r="K113" s="38"/>
      <c r="L113" s="22"/>
      <c r="M113" s="26"/>
      <c r="N113" s="22"/>
      <c r="O113" s="14">
        <f>(O112/$O$119)</f>
        <v>0.008319218403625863</v>
      </c>
      <c r="P113" s="18"/>
      <c r="Q113" s="14">
        <f>(Q112/$Q$119)</f>
        <v>0.015232275979017506</v>
      </c>
      <c r="S113" s="26">
        <f>(S112/$S$119)</f>
        <v>0.021957086249418233</v>
      </c>
      <c r="U113" s="14">
        <f>(U112/$U$119)</f>
        <v>0.026815644214452844</v>
      </c>
      <c r="V113"/>
      <c r="W113" s="14">
        <f>(W112/$W$119)</f>
        <v>0.0294183982177438</v>
      </c>
      <c r="X113" s="18"/>
      <c r="Y113" s="14">
        <f>(Y112/$W$119)</f>
        <v>0.03522656811749542</v>
      </c>
    </row>
    <row r="114" spans="1:25" ht="13.5" customHeight="1">
      <c r="A114" s="15" t="s">
        <v>58</v>
      </c>
      <c r="B114" s="16"/>
      <c r="C114" s="19">
        <v>99364</v>
      </c>
      <c r="D114" s="18">
        <f>((E114-C114)/C114)</f>
        <v>0.06483233364196288</v>
      </c>
      <c r="E114" s="19">
        <v>105806</v>
      </c>
      <c r="F114" s="18">
        <f>((G114-E114)/E114)</f>
        <v>0.0825567548154169</v>
      </c>
      <c r="G114" s="19">
        <v>114541</v>
      </c>
      <c r="H114" s="18">
        <f>((I114-G114)/G114)</f>
        <v>0.08497393946272513</v>
      </c>
      <c r="I114" s="19">
        <v>124274</v>
      </c>
      <c r="J114" s="18">
        <f>((M114-I114)/I114)</f>
        <v>0.1421938619502068</v>
      </c>
      <c r="K114" s="37">
        <v>133268</v>
      </c>
      <c r="L114" s="24">
        <f>((M114-K114)/K114)</f>
        <v>0.0651094036077678</v>
      </c>
      <c r="M114" s="25">
        <v>141945</v>
      </c>
      <c r="N114" s="24">
        <f>((O114-M114)/M114)</f>
        <v>0.0591426256648702</v>
      </c>
      <c r="O114" s="25">
        <v>150340</v>
      </c>
      <c r="P114" s="18">
        <f>((Q114-O114)/O114)</f>
        <v>0.07741785286683517</v>
      </c>
      <c r="Q114" s="44">
        <v>161979</v>
      </c>
      <c r="R114" s="18">
        <f>((S114-Q114)/Q114)</f>
        <v>0.09575315318652418</v>
      </c>
      <c r="S114" s="44">
        <v>177489</v>
      </c>
      <c r="T114" s="18">
        <f>((U114-S114)/S114)</f>
        <v>0.07030858250370446</v>
      </c>
      <c r="U114" s="44">
        <v>189968</v>
      </c>
      <c r="V114" s="18">
        <f>((W114-U114)/U114)</f>
        <v>0.08566179567084983</v>
      </c>
      <c r="W114" s="44">
        <v>206241</v>
      </c>
      <c r="X114" s="18">
        <f>((Y114-W114)/W114)</f>
        <v>0.10432455234410229</v>
      </c>
      <c r="Y114" s="44">
        <v>227757</v>
      </c>
    </row>
    <row r="115" spans="1:25" ht="13.5" customHeight="1">
      <c r="A115" s="12" t="s">
        <v>12</v>
      </c>
      <c r="B115" s="10"/>
      <c r="C115" s="14">
        <f>(C114/$C$119)</f>
        <v>0.18566255470060877</v>
      </c>
      <c r="D115" s="10"/>
      <c r="E115" s="14">
        <f>(E114/$E$119)</f>
        <v>0.1823791720317232</v>
      </c>
      <c r="F115" s="10"/>
      <c r="G115" s="14">
        <f>(G114/$G$119)</f>
        <v>0.1791424572049704</v>
      </c>
      <c r="H115" s="10"/>
      <c r="I115" s="14">
        <f>(I114/$I$119)</f>
        <v>0.17725371840001825</v>
      </c>
      <c r="J115" s="10"/>
      <c r="K115" s="38">
        <f>(K114/$K$119)</f>
        <v>0.16961431160527013</v>
      </c>
      <c r="L115" s="22"/>
      <c r="M115" s="14">
        <f>(M114/$M$119)</f>
        <v>0.1682963352908327</v>
      </c>
      <c r="N115" s="22"/>
      <c r="O115" s="14">
        <f>(O114/$O$119)</f>
        <v>0.16312916327130722</v>
      </c>
      <c r="P115" s="18"/>
      <c r="Q115" s="14">
        <f>(Q114/$Q$119)</f>
        <v>0.15932512145197447</v>
      </c>
      <c r="S115" s="26">
        <f>(S114/$S$119)</f>
        <v>0.15440337881628338</v>
      </c>
      <c r="U115" s="14">
        <f>(U114/$U$119)</f>
        <v>0.1493087021552019</v>
      </c>
      <c r="V115"/>
      <c r="W115" s="14">
        <f>(W114/$W$119)</f>
        <v>0.14581652687701457</v>
      </c>
      <c r="X115" s="18"/>
      <c r="Y115" s="14">
        <f>(Y114/$W$119)</f>
        <v>0.16102877076783087</v>
      </c>
    </row>
    <row r="116" spans="1:25" ht="13.5" customHeight="1">
      <c r="A116" s="12" t="s">
        <v>65</v>
      </c>
      <c r="B116" s="10"/>
      <c r="C116" s="14"/>
      <c r="D116" s="10"/>
      <c r="E116" s="14"/>
      <c r="F116" s="10"/>
      <c r="G116" s="14"/>
      <c r="H116" s="10"/>
      <c r="I116" s="14"/>
      <c r="J116" s="10"/>
      <c r="K116" s="38"/>
      <c r="L116" s="22"/>
      <c r="M116" s="14"/>
      <c r="N116" s="22"/>
      <c r="O116" s="14"/>
      <c r="P116" s="18"/>
      <c r="Q116" s="14"/>
      <c r="S116" s="26"/>
      <c r="U116" s="14"/>
      <c r="V116"/>
      <c r="W116" s="14"/>
      <c r="X116" s="18"/>
      <c r="Y116" s="44">
        <v>20955</v>
      </c>
    </row>
    <row r="117" spans="1:25" ht="13.5" customHeight="1">
      <c r="A117" s="12" t="s">
        <v>12</v>
      </c>
      <c r="B117" s="10"/>
      <c r="C117" s="14"/>
      <c r="D117" s="10"/>
      <c r="E117" s="14"/>
      <c r="F117" s="10"/>
      <c r="G117" s="14"/>
      <c r="H117" s="10"/>
      <c r="I117" s="14"/>
      <c r="J117" s="10"/>
      <c r="K117" s="38"/>
      <c r="L117" s="22"/>
      <c r="M117" s="14"/>
      <c r="N117" s="22"/>
      <c r="O117" s="14"/>
      <c r="P117" s="18"/>
      <c r="Q117" s="14"/>
      <c r="S117" s="26"/>
      <c r="U117" s="14"/>
      <c r="V117"/>
      <c r="W117" s="14"/>
      <c r="X117" s="18"/>
      <c r="Y117" s="14">
        <f>(Y116/$W$119)</f>
        <v>0.014815605629859438</v>
      </c>
    </row>
    <row r="118" spans="1:25" ht="13.5" customHeight="1">
      <c r="A118" s="15"/>
      <c r="B118" s="16"/>
      <c r="C118" s="17"/>
      <c r="D118" s="18"/>
      <c r="E118" s="19"/>
      <c r="F118" s="18"/>
      <c r="G118" s="19"/>
      <c r="H118" s="18"/>
      <c r="I118" s="19"/>
      <c r="J118" s="18"/>
      <c r="K118" s="19"/>
      <c r="L118" s="18"/>
      <c r="M118" s="37"/>
      <c r="N118" s="24"/>
      <c r="O118" s="25"/>
      <c r="P118" s="24"/>
      <c r="Q118" s="25"/>
      <c r="R118" s="24"/>
      <c r="S118" s="7"/>
      <c r="V118"/>
      <c r="X118" s="18"/>
      <c r="Y118" s="7"/>
    </row>
    <row r="119" spans="1:25" ht="13.5" customHeight="1">
      <c r="A119" s="15" t="s">
        <v>59</v>
      </c>
      <c r="B119" s="16"/>
      <c r="C119" s="34">
        <f>(C15+C27+C29+C35+C37+C43+C49+C55+C57+C68+C74+C76+C84+C86+C92+C98+C104+C106+C112+C114)</f>
        <v>535186</v>
      </c>
      <c r="D119" s="18">
        <f>((E119-C119)/C119)</f>
        <v>0.08400257106874993</v>
      </c>
      <c r="E119" s="34">
        <f>(E15+E27+E29+E35+E37+E43+E49+E55+E57+E68+E74+E76+E84+E86+E92+E98+E104+E106+E112+E114)</f>
        <v>580143</v>
      </c>
      <c r="F119" s="18">
        <f>((G119-E119)/E119)</f>
        <v>0.10211620238458449</v>
      </c>
      <c r="G119" s="34">
        <f>(G15+G27+G29+G35+G37+G43+G49+G55+G57+G68+G74+G76+G84+G86+G92+G98+G104+G106+G112+G114)</f>
        <v>639385</v>
      </c>
      <c r="H119" s="18">
        <f>((I119-G119)/G119)</f>
        <v>0.09653495155500989</v>
      </c>
      <c r="I119" s="34">
        <f>(I15+I27+I29+I35+I37+I43+I49+I55+I57+I68+I74+I76+I84+I86+I92+I98+I104+I106+I112+I114)</f>
        <v>701108</v>
      </c>
      <c r="J119" s="18">
        <f>((K119-I119)/I119)</f>
        <v>0.1206718508418104</v>
      </c>
      <c r="K119" s="34">
        <f>(K15+K27+K29+K35+K37+K43+K49+K55+K57+K68+K74+K76+K84+K86+K92+K98+K104+K106+K112+K114)</f>
        <v>785712</v>
      </c>
      <c r="L119" s="18">
        <f>((M119-K119)/K119)</f>
        <v>0.07345057731077036</v>
      </c>
      <c r="M119" s="34">
        <f>(M15+M27+M29+M35+M37+M43+M49+M55+M57+M68+M74+M76+M84+M86+M92+M98+M104+M106+M112+M114)</f>
        <v>843423</v>
      </c>
      <c r="N119" s="18">
        <f>((O119-M119)/M119)</f>
        <v>0.09269133044747416</v>
      </c>
      <c r="O119" s="34">
        <f>(O15+O27+O29+O35+O37+O43+O49+O55+O57+O68+O74+O76+O84+O86+O92+O98+O104+O106+O112+O114)</f>
        <v>921601</v>
      </c>
      <c r="P119" s="18">
        <f>((Q119-O119)/O119)</f>
        <v>0.10314224919460808</v>
      </c>
      <c r="Q119" s="34">
        <f>(Q15+Q27+Q29+Q35+Q37+Q43+Q49+Q55+Q57+Q68+Q74+Q76+Q84+Q86+Q92+Q98+Q104+Q106+Q112+Q114)</f>
        <v>1016657</v>
      </c>
      <c r="R119" s="18">
        <f>((S119-Q119)/Q119)</f>
        <v>0.13068124254296187</v>
      </c>
      <c r="S119" s="34">
        <f>(S15+S27+S29+S35+S37+S43+S49+S55+S57+S68+S74+S76+S84+S86+S92+S98+S104+S106+S112+S114)</f>
        <v>1149515</v>
      </c>
      <c r="T119" s="18">
        <f>((U119-S119)/S119)</f>
        <v>0.10682940196517662</v>
      </c>
      <c r="U119" s="34">
        <f>(U15+U27+U29+U35+U37+U43+U49+U55+U57+U68+U74+U76+U84+U86+U92+U98+U104+U106+U112+U114)</f>
        <v>1272317</v>
      </c>
      <c r="V119" s="18">
        <f>((W119-U119)/U119)</f>
        <v>0.11166242375131355</v>
      </c>
      <c r="W119" s="34">
        <f>(W15+W27+W29+W35+W37+W43+W49+W55+W57+W68+W74+W76+W82+W84+W86+W92+W98+W104+W106+W112+W114)</f>
        <v>1414387</v>
      </c>
      <c r="X119" s="18">
        <f>((Y119-W119)/W119)</f>
        <v>0.12099163807359654</v>
      </c>
      <c r="Y119" s="34">
        <f>(Y15+Y27+Y29+Y35+Y37+Y43+Y49+Y55+Y57+Y68+Y74+Y76+Y82+Y84+Y86+Y92+Y98+Y104+Y106+Y112+Y114+Y116)</f>
        <v>1585516</v>
      </c>
    </row>
    <row r="120" spans="1:23" ht="13.5" customHeight="1">
      <c r="A120" s="15"/>
      <c r="B120" s="16"/>
      <c r="C120" s="17"/>
      <c r="D120" s="18"/>
      <c r="E120" s="17"/>
      <c r="F120" s="18"/>
      <c r="G120" s="17"/>
      <c r="H120" s="18"/>
      <c r="I120" s="17"/>
      <c r="J120" s="18"/>
      <c r="K120" s="17"/>
      <c r="L120" s="18"/>
      <c r="M120" s="17"/>
      <c r="N120" s="18"/>
      <c r="O120" s="42"/>
      <c r="P120" s="18"/>
      <c r="Q120" s="17"/>
      <c r="R120" s="18"/>
      <c r="S120" s="18"/>
      <c r="T120" s="24"/>
      <c r="U120" s="34"/>
      <c r="W120"/>
    </row>
    <row r="121" spans="1:23" ht="13.5" customHeight="1">
      <c r="A121" s="15"/>
      <c r="B121" s="16"/>
      <c r="C121" s="17"/>
      <c r="D121" s="18"/>
      <c r="E121" s="17"/>
      <c r="F121" s="18"/>
      <c r="G121" s="17"/>
      <c r="H121" s="18"/>
      <c r="I121" s="17"/>
      <c r="J121" s="18"/>
      <c r="K121" s="17"/>
      <c r="L121" s="18"/>
      <c r="M121" s="17"/>
      <c r="N121" s="18"/>
      <c r="O121" s="42"/>
      <c r="P121" s="18"/>
      <c r="Q121" s="17"/>
      <c r="R121" s="18"/>
      <c r="S121" s="18"/>
      <c r="T121" s="24"/>
      <c r="U121" s="34"/>
      <c r="W121"/>
    </row>
    <row r="122" spans="1:24" ht="13.5" customHeight="1">
      <c r="A122" s="3" t="s">
        <v>60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S122" s="20"/>
      <c r="T122" s="7"/>
      <c r="X122" s="46" t="s">
        <v>68</v>
      </c>
    </row>
    <row r="124" ht="12.75">
      <c r="V124" s="8" t="s">
        <v>61</v>
      </c>
    </row>
  </sheetData>
  <printOptions horizontalCentered="1"/>
  <pageMargins left="0.118110236220472" right="0" top="0.3" bottom="0.196850393700787" header="0.511811023622047" footer="0.275590551181102"/>
  <pageSetup horizontalDpi="600" verticalDpi="600" orientation="landscape" scale="69" r:id="rId1"/>
  <headerFooter alignWithMargins="0">
    <oddFooter>&amp;C&amp;"Times New Roman,Regular"&amp;8Copyright 2003 by College Entrance Examination Board. All rights reserved.
Available at apcentral.collegeboard.com.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DJohnson</cp:lastModifiedBy>
  <cp:lastPrinted>2003-03-03T16:36:59Z</cp:lastPrinted>
  <dcterms:created xsi:type="dcterms:W3CDTF">1999-07-31T11:51:01Z</dcterms:created>
  <dcterms:modified xsi:type="dcterms:W3CDTF">2003-03-03T16:37:54Z</dcterms:modified>
  <cp:category/>
  <cp:version/>
  <cp:contentType/>
  <cp:contentStatus/>
</cp:coreProperties>
</file>