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A" sheetId="1" r:id="rId1"/>
  </sheets>
  <definedNames>
    <definedName name="_xlnm.Print_Area" localSheetId="0">'A'!$A$1:$T$59</definedName>
    <definedName name="TitleRegion1.a2.t52.1">'A'!$A$2</definedName>
  </definedNames>
  <calcPr fullCalcOnLoad="1"/>
</workbook>
</file>

<file path=xl/sharedStrings.xml><?xml version="1.0" encoding="utf-8"?>
<sst xmlns="http://schemas.openxmlformats.org/spreadsheetml/2006/main" count="65" uniqueCount="54">
  <si>
    <t>SUBJECT</t>
  </si>
  <si>
    <t>%</t>
  </si>
  <si>
    <t>Art:</t>
  </si>
  <si>
    <t xml:space="preserve">    History</t>
  </si>
  <si>
    <t xml:space="preserve">    Studio-Drawing</t>
  </si>
  <si>
    <t>Biology</t>
  </si>
  <si>
    <t>Calculus:</t>
  </si>
  <si>
    <t xml:space="preserve">    Calculus AB</t>
  </si>
  <si>
    <t xml:space="preserve">    Calculus BC</t>
  </si>
  <si>
    <t>Chemistry</t>
  </si>
  <si>
    <t>Economics:</t>
  </si>
  <si>
    <t xml:space="preserve">    Micro.</t>
  </si>
  <si>
    <t xml:space="preserve">    Macro.</t>
  </si>
  <si>
    <t>English:</t>
  </si>
  <si>
    <t xml:space="preserve">    Lang./Comp.</t>
  </si>
  <si>
    <t xml:space="preserve">    Lit./Comp.</t>
  </si>
  <si>
    <t>Environmental Science</t>
  </si>
  <si>
    <t>European History</t>
  </si>
  <si>
    <t>French:</t>
  </si>
  <si>
    <t xml:space="preserve">    Language</t>
  </si>
  <si>
    <t xml:space="preserve">    Literature</t>
  </si>
  <si>
    <t>Government &amp; Politics:</t>
  </si>
  <si>
    <t xml:space="preserve">    United States</t>
  </si>
  <si>
    <t xml:space="preserve">    Comparative</t>
  </si>
  <si>
    <t>Latin:</t>
  </si>
  <si>
    <t xml:space="preserve">    Vergil</t>
  </si>
  <si>
    <t>Music:</t>
  </si>
  <si>
    <t xml:space="preserve">    Theory</t>
  </si>
  <si>
    <t>Physics:</t>
  </si>
  <si>
    <t xml:space="preserve">    B</t>
  </si>
  <si>
    <t xml:space="preserve">    C</t>
  </si>
  <si>
    <t>Psychology</t>
  </si>
  <si>
    <t>Spanish:</t>
  </si>
  <si>
    <t>Statistics</t>
  </si>
  <si>
    <t>United States History</t>
  </si>
  <si>
    <t>TOTAL SCHOOLS</t>
  </si>
  <si>
    <t>Exams Per School</t>
  </si>
  <si>
    <t>Human Geography</t>
  </si>
  <si>
    <t xml:space="preserve">    Studio-3-D Design</t>
  </si>
  <si>
    <t>World History</t>
  </si>
  <si>
    <t>Computer Science A</t>
  </si>
  <si>
    <t>Computer Science AB</t>
  </si>
  <si>
    <t>Chinese Language</t>
  </si>
  <si>
    <t>Italian Language</t>
  </si>
  <si>
    <t>Japanese Language</t>
  </si>
  <si>
    <t>German Language</t>
  </si>
  <si>
    <t>Subjects Per School</t>
  </si>
  <si>
    <t xml:space="preserve">    Studio-2-D Design</t>
  </si>
  <si>
    <t xml:space="preserve">   *Latin</t>
  </si>
  <si>
    <t>* In 2013 the Latin Vergil Exam was revised and renamed to Latin.</t>
  </si>
  <si>
    <t>Seminar</t>
  </si>
  <si>
    <t xml:space="preserve">                       NUMBER OF SCHOOLS OFFERING AP EXAMS (by subject)** </t>
  </si>
  <si>
    <t>**This represents the number of schools offering AP Exams to one or more students. Beginning in 2015, the school counts include schools that did not order or administer AP Exams, but had students test at other schools. These schools were not included in prior years' counts.</t>
  </si>
  <si>
    <t>Research</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</si>
</sst>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
    <numFmt numFmtId="173" formatCode="0.00_)"/>
    <numFmt numFmtId="174" formatCode="0_)"/>
    <numFmt numFmtId="175" formatCode="\ \ \ \ #"/>
  </numFmts>
  <fonts count="47">
    <font>
      <sz val="6"/>
      <name val="Arial"/>
      <family val="0"/>
    </font>
    <font>
      <b/>
      <sz val="12"/>
      <name val="Arial"/>
      <family val="0"/>
    </font>
    <font>
      <i/>
      <sz val="12"/>
      <name val="Arial"/>
      <family val="0"/>
    </font>
    <font>
      <b/>
      <i/>
      <sz val="12"/>
      <name val="Arial"/>
      <family val="0"/>
    </font>
    <font>
      <sz val="12"/>
      <name val="Arial"/>
      <family val="2"/>
    </font>
    <font>
      <sz val="10"/>
      <name val="Arial"/>
      <family val="2"/>
    </font>
    <font>
      <sz val="11"/>
      <name val="Arial"/>
      <family val="2"/>
    </font>
    <font>
      <sz val="15"/>
      <name val="Arial"/>
      <family val="2"/>
    </font>
    <font>
      <u val="single"/>
      <sz val="4.5"/>
      <color indexed="12"/>
      <name val="Arial"/>
      <family val="2"/>
    </font>
    <font>
      <u val="single"/>
      <sz val="4.5"/>
      <color indexed="36"/>
      <name val="Arial"/>
      <family val="2"/>
    </font>
    <font>
      <b/>
      <sz val="16"/>
      <name val="Serifa Std 45 Light"/>
      <family val="1"/>
    </font>
    <font>
      <sz val="10"/>
      <name val="Univers LT Std 45 Light"/>
      <family val="2"/>
    </font>
    <font>
      <sz val="11"/>
      <name val="Univers LT Std 45 Light"/>
      <family val="2"/>
    </font>
    <font>
      <sz val="11"/>
      <name val="Serifa Std 45 Light"/>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172"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35" fillId="0" borderId="0" applyNumberFormat="0" applyFill="0" applyBorder="0" applyAlignment="0" applyProtection="0"/>
    <xf numFmtId="0" fontId="9"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8"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4"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21">
    <xf numFmtId="172" fontId="0" fillId="0" borderId="0" xfId="0" applyAlignment="1">
      <alignment/>
    </xf>
    <xf numFmtId="172" fontId="5" fillId="0" borderId="0" xfId="0" applyFont="1" applyBorder="1" applyAlignment="1">
      <alignment/>
    </xf>
    <xf numFmtId="172" fontId="6" fillId="0" borderId="0" xfId="0" applyFont="1" applyBorder="1" applyAlignment="1">
      <alignment/>
    </xf>
    <xf numFmtId="172" fontId="11" fillId="0" borderId="0" xfId="0" applyFont="1" applyBorder="1" applyAlignment="1">
      <alignment/>
    </xf>
    <xf numFmtId="172" fontId="12" fillId="0" borderId="0" xfId="0" applyFont="1" applyBorder="1" applyAlignment="1">
      <alignment/>
    </xf>
    <xf numFmtId="172" fontId="12" fillId="0" borderId="0" xfId="0" applyFont="1" applyBorder="1" applyAlignment="1">
      <alignment horizontal="center"/>
    </xf>
    <xf numFmtId="172" fontId="12" fillId="0" borderId="0" xfId="0" applyFont="1" applyBorder="1" applyAlignment="1">
      <alignment horizontal="right"/>
    </xf>
    <xf numFmtId="172" fontId="12" fillId="0" borderId="0" xfId="0" applyFont="1" applyBorder="1" applyAlignment="1">
      <alignment horizontal="left"/>
    </xf>
    <xf numFmtId="3" fontId="12" fillId="0" borderId="0" xfId="0" applyNumberFormat="1" applyFont="1" applyBorder="1" applyAlignment="1">
      <alignment/>
    </xf>
    <xf numFmtId="9" fontId="12" fillId="0" borderId="0" xfId="0" applyNumberFormat="1" applyFont="1" applyBorder="1" applyAlignment="1" applyProtection="1">
      <alignment/>
      <protection/>
    </xf>
    <xf numFmtId="172" fontId="12" fillId="0" borderId="0" xfId="0" applyFont="1" applyBorder="1" applyAlignment="1" quotePrefix="1">
      <alignment horizontal="left"/>
    </xf>
    <xf numFmtId="2" fontId="12" fillId="0" borderId="0" xfId="0" applyNumberFormat="1" applyFont="1" applyBorder="1" applyAlignment="1">
      <alignment/>
    </xf>
    <xf numFmtId="172" fontId="0" fillId="0" borderId="0" xfId="0" applyBorder="1" applyAlignment="1">
      <alignment/>
    </xf>
    <xf numFmtId="172" fontId="7" fillId="0" borderId="0" xfId="0" applyFont="1" applyBorder="1" applyAlignment="1">
      <alignment/>
    </xf>
    <xf numFmtId="174" fontId="13" fillId="0" borderId="0" xfId="0" applyNumberFormat="1" applyFont="1" applyAlignment="1" applyProtection="1">
      <alignment vertical="center" wrapText="1"/>
      <protection/>
    </xf>
    <xf numFmtId="3" fontId="12" fillId="0" borderId="0" xfId="0" applyNumberFormat="1" applyFont="1" applyFill="1" applyBorder="1" applyAlignment="1">
      <alignment/>
    </xf>
    <xf numFmtId="9" fontId="12" fillId="0" borderId="0" xfId="0" applyNumberFormat="1" applyFont="1" applyFill="1" applyBorder="1" applyAlignment="1" applyProtection="1">
      <alignment/>
      <protection/>
    </xf>
    <xf numFmtId="2" fontId="12" fillId="0" borderId="0" xfId="0" applyNumberFormat="1" applyFont="1" applyFill="1" applyBorder="1" applyAlignment="1">
      <alignment/>
    </xf>
    <xf numFmtId="175" fontId="12" fillId="0" borderId="0" xfId="0" applyNumberFormat="1" applyFont="1" applyBorder="1" applyAlignment="1">
      <alignment horizontal="left"/>
    </xf>
    <xf numFmtId="172" fontId="10" fillId="0" borderId="0" xfId="0" applyFont="1" applyBorder="1" applyAlignment="1">
      <alignment horizontal="center" vertical="center"/>
    </xf>
    <xf numFmtId="174" fontId="13" fillId="0" borderId="0" xfId="0" applyNumberFormat="1" applyFont="1" applyFill="1" applyAlignment="1" applyProtection="1">
      <alignment horizontal="left"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dimension ref="A1:T61"/>
  <sheetViews>
    <sheetView showGridLines="0" tabSelected="1" zoomScale="90" zoomScaleNormal="90" workbookViewId="0" topLeftCell="A25">
      <selection activeCell="A57" sqref="A57"/>
    </sheetView>
  </sheetViews>
  <sheetFormatPr defaultColWidth="0" defaultRowHeight="8.25" zeroHeight="1"/>
  <cols>
    <col min="1" max="1" width="37.75" style="1" customWidth="1"/>
    <col min="2" max="2" width="13.75" style="2" customWidth="1"/>
    <col min="3" max="3" width="9.75" style="2" customWidth="1"/>
    <col min="4" max="4" width="13.5" style="2" customWidth="1"/>
    <col min="5" max="5" width="9.75" style="2" customWidth="1"/>
    <col min="6" max="6" width="13.5" style="2" customWidth="1"/>
    <col min="7" max="7" width="12.25" style="2" bestFit="1" customWidth="1"/>
    <col min="8" max="8" width="13.5" style="2" customWidth="1"/>
    <col min="9" max="9" width="12.25" style="2" bestFit="1" customWidth="1"/>
    <col min="10" max="10" width="13.5" style="2" customWidth="1"/>
    <col min="11" max="11" width="12.25" style="2" bestFit="1" customWidth="1"/>
    <col min="12" max="12" width="13.5" style="2" customWidth="1"/>
    <col min="13" max="13" width="12.25" style="2" bestFit="1" customWidth="1"/>
    <col min="14" max="14" width="13.5" style="2" customWidth="1"/>
    <col min="15" max="15" width="12.25" style="2" bestFit="1" customWidth="1"/>
    <col min="16" max="16" width="13.5" style="2" customWidth="1"/>
    <col min="17" max="17" width="12.25" style="2" bestFit="1" customWidth="1"/>
    <col min="18" max="18" width="13.5" style="2" customWidth="1"/>
    <col min="19" max="19" width="15.75" style="2" bestFit="1" customWidth="1"/>
    <col min="20" max="20" width="13.5" style="2" customWidth="1"/>
    <col min="21" max="21" width="0" style="1" hidden="1" customWidth="1"/>
    <col min="22" max="22" width="10.75" style="1" hidden="1" customWidth="1"/>
    <col min="23" max="16384" width="0" style="1" hidden="1" customWidth="1"/>
  </cols>
  <sheetData>
    <row r="1" spans="1:20" s="13" customFormat="1" ht="129.75" customHeight="1">
      <c r="A1" s="19" t="s">
        <v>51</v>
      </c>
      <c r="B1" s="19"/>
      <c r="C1" s="19"/>
      <c r="D1" s="19"/>
      <c r="E1" s="19"/>
      <c r="F1" s="19"/>
      <c r="G1" s="19"/>
      <c r="H1" s="19"/>
      <c r="I1" s="19"/>
      <c r="J1" s="19"/>
      <c r="K1" s="19"/>
      <c r="L1" s="19"/>
      <c r="M1" s="19"/>
      <c r="N1" s="19"/>
      <c r="O1" s="19"/>
      <c r="P1" s="19"/>
      <c r="Q1" s="19"/>
      <c r="R1" s="19"/>
      <c r="S1" s="19"/>
      <c r="T1" s="19"/>
    </row>
    <row r="2" spans="1:20" s="3" customFormat="1" ht="14.25" customHeight="1">
      <c r="A2" s="5" t="s">
        <v>0</v>
      </c>
      <c r="B2" s="4">
        <v>2007</v>
      </c>
      <c r="C2" s="6" t="s">
        <v>1</v>
      </c>
      <c r="D2" s="4">
        <v>2008</v>
      </c>
      <c r="E2" s="6" t="s">
        <v>1</v>
      </c>
      <c r="F2" s="4">
        <v>2009</v>
      </c>
      <c r="G2" s="6" t="s">
        <v>1</v>
      </c>
      <c r="H2" s="4">
        <v>2010</v>
      </c>
      <c r="I2" s="6" t="s">
        <v>1</v>
      </c>
      <c r="J2" s="4">
        <v>2011</v>
      </c>
      <c r="K2" s="6" t="s">
        <v>1</v>
      </c>
      <c r="L2" s="4">
        <v>2012</v>
      </c>
      <c r="M2" s="6" t="s">
        <v>1</v>
      </c>
      <c r="N2" s="4">
        <v>2013</v>
      </c>
      <c r="O2" s="6" t="s">
        <v>1</v>
      </c>
      <c r="P2" s="4">
        <v>2014</v>
      </c>
      <c r="Q2" s="6" t="s">
        <v>1</v>
      </c>
      <c r="R2" s="4">
        <v>2015</v>
      </c>
      <c r="S2" s="6" t="s">
        <v>1</v>
      </c>
      <c r="T2" s="4">
        <v>2016</v>
      </c>
    </row>
    <row r="3" spans="1:16" s="3" customFormat="1" ht="12.75" customHeight="1">
      <c r="A3" s="7" t="s">
        <v>2</v>
      </c>
      <c r="B3" s="4"/>
      <c r="C3" s="4"/>
      <c r="D3" s="4"/>
      <c r="E3" s="4"/>
      <c r="F3" s="4"/>
      <c r="G3" s="4"/>
      <c r="H3" s="4"/>
      <c r="I3" s="4"/>
      <c r="J3" s="4"/>
      <c r="K3" s="4"/>
      <c r="L3" s="4"/>
      <c r="M3" s="4"/>
      <c r="N3" s="4"/>
      <c r="O3" s="4"/>
      <c r="P3" s="4"/>
    </row>
    <row r="4" spans="1:20" s="3" customFormat="1" ht="12.75" customHeight="1">
      <c r="A4" s="7" t="s">
        <v>3</v>
      </c>
      <c r="B4" s="8">
        <v>1404</v>
      </c>
      <c r="C4" s="9">
        <f>SUM(D4-B4)/(B4)</f>
        <v>0.1574074074074074</v>
      </c>
      <c r="D4" s="8">
        <v>1625</v>
      </c>
      <c r="E4" s="9">
        <f>SUM(F4-D4)/(D4)</f>
        <v>0.040615384615384616</v>
      </c>
      <c r="F4" s="8">
        <v>1691</v>
      </c>
      <c r="G4" s="9">
        <f>SUM(H4-F4)/(F4)</f>
        <v>0.07451212300413956</v>
      </c>
      <c r="H4" s="8">
        <v>1817</v>
      </c>
      <c r="I4" s="9">
        <f>SUM(J4-H4)/(H4)</f>
        <v>0.008805723720418272</v>
      </c>
      <c r="J4" s="8">
        <v>1833</v>
      </c>
      <c r="K4" s="9">
        <f>SUM(L4-J4)/(J4)</f>
        <v>0.04800872885979269</v>
      </c>
      <c r="L4" s="8">
        <v>1921</v>
      </c>
      <c r="M4" s="9">
        <f>SUM(N4-L4)/(L4)</f>
        <v>-0.004685059864653826</v>
      </c>
      <c r="N4" s="8">
        <v>1912</v>
      </c>
      <c r="O4" s="9">
        <f>SUM(P4-N4)/(N4)</f>
        <v>0.04184100418410042</v>
      </c>
      <c r="P4" s="8">
        <v>1992</v>
      </c>
      <c r="Q4" s="9">
        <f>SUM(R4-P4)/(P4)</f>
        <v>0.040160642570281124</v>
      </c>
      <c r="R4" s="8">
        <v>2072</v>
      </c>
      <c r="S4" s="9">
        <f>SUM(T4-R4)/(R4)</f>
        <v>-0.008687258687258687</v>
      </c>
      <c r="T4" s="8">
        <v>2054</v>
      </c>
    </row>
    <row r="5" spans="1:20" s="3" customFormat="1" ht="12.75" customHeight="1">
      <c r="A5" s="7" t="s">
        <v>4</v>
      </c>
      <c r="B5" s="8">
        <v>2974</v>
      </c>
      <c r="C5" s="9">
        <f>SUM(D5-B5)/(B5)</f>
        <v>0.008069939475453935</v>
      </c>
      <c r="D5" s="8">
        <v>2998</v>
      </c>
      <c r="E5" s="9">
        <f>SUM(F5-D5)/(D5)</f>
        <v>0.05203468979319546</v>
      </c>
      <c r="F5" s="8">
        <v>3154</v>
      </c>
      <c r="G5" s="9">
        <f>SUM(H5-F5)/(F5)</f>
        <v>0.0063411540900443885</v>
      </c>
      <c r="H5" s="8">
        <v>3174</v>
      </c>
      <c r="I5" s="9">
        <f>SUM(J5-H5)/(H5)</f>
        <v>0.048519218651543794</v>
      </c>
      <c r="J5" s="8">
        <v>3328</v>
      </c>
      <c r="K5" s="9">
        <f>SUM(L5-J5)/(J5)</f>
        <v>0.012319711538461538</v>
      </c>
      <c r="L5" s="8">
        <v>3369</v>
      </c>
      <c r="M5" s="9">
        <f>SUM(N5-L5)/(L5)</f>
        <v>0.022855446720094985</v>
      </c>
      <c r="N5" s="8">
        <v>3446</v>
      </c>
      <c r="O5" s="9">
        <f>SUM(P5-N5)/(N5)</f>
        <v>0.031050493325594893</v>
      </c>
      <c r="P5" s="8">
        <v>3553</v>
      </c>
      <c r="Q5" s="9">
        <f>SUM(R5-P5)/(P5)</f>
        <v>0.047283985364480724</v>
      </c>
      <c r="R5" s="8">
        <v>3721</v>
      </c>
      <c r="S5" s="9">
        <f>SUM(T5-R5)/(R5)</f>
        <v>0.028218220908357967</v>
      </c>
      <c r="T5" s="8">
        <v>3826</v>
      </c>
    </row>
    <row r="6" spans="1:20" s="3" customFormat="1" ht="12.75" customHeight="1">
      <c r="A6" s="7" t="s">
        <v>47</v>
      </c>
      <c r="B6" s="8">
        <v>2683</v>
      </c>
      <c r="C6" s="9">
        <f>SUM(D6-B6)/(B6)</f>
        <v>0.0726798360044726</v>
      </c>
      <c r="D6" s="8">
        <v>2878</v>
      </c>
      <c r="E6" s="9">
        <f>SUM(F6-D6)/(D6)</f>
        <v>0.08130646282140375</v>
      </c>
      <c r="F6" s="8">
        <v>3112</v>
      </c>
      <c r="G6" s="9">
        <f>SUM(H6-F6)/(F6)</f>
        <v>0.08451156812339332</v>
      </c>
      <c r="H6" s="8">
        <v>3375</v>
      </c>
      <c r="I6" s="9">
        <f>SUM(J6-H6)/(H6)</f>
        <v>0.052148148148148145</v>
      </c>
      <c r="J6" s="8">
        <v>3551</v>
      </c>
      <c r="K6" s="9">
        <f>SUM(L6-J6)/(J6)</f>
        <v>0.04843705998310335</v>
      </c>
      <c r="L6" s="8">
        <v>3723</v>
      </c>
      <c r="M6" s="9">
        <f>SUM(N6-L6)/(L6)</f>
        <v>0.05372011818426001</v>
      </c>
      <c r="N6" s="8">
        <v>3923</v>
      </c>
      <c r="O6" s="9">
        <f>SUM(P6-N6)/(N6)</f>
        <v>0.035432067295437165</v>
      </c>
      <c r="P6" s="8">
        <v>4062</v>
      </c>
      <c r="Q6" s="9">
        <f>SUM(R6-P6)/(P6)</f>
        <v>0.03471196454948301</v>
      </c>
      <c r="R6" s="8">
        <v>4203</v>
      </c>
      <c r="S6" s="9">
        <f>SUM(T6-R6)/(R6)</f>
        <v>0.07304306447775398</v>
      </c>
      <c r="T6" s="8">
        <v>4510</v>
      </c>
    </row>
    <row r="7" spans="1:20" s="3" customFormat="1" ht="12.75" customHeight="1">
      <c r="A7" s="7" t="s">
        <v>38</v>
      </c>
      <c r="B7" s="8">
        <v>848</v>
      </c>
      <c r="C7" s="9">
        <f>SUM(D7-B7)/(B7)</f>
        <v>0.01061320754716981</v>
      </c>
      <c r="D7" s="8">
        <v>857</v>
      </c>
      <c r="E7" s="9">
        <f>SUM(F7-D7)/(D7)</f>
        <v>0.11085180863477247</v>
      </c>
      <c r="F7" s="8">
        <v>952</v>
      </c>
      <c r="G7" s="9">
        <f>SUM(H7-F7)/(F7)</f>
        <v>0.07983193277310924</v>
      </c>
      <c r="H7" s="8">
        <v>1028</v>
      </c>
      <c r="I7" s="9">
        <f>SUM(J7-H7)/(H7)</f>
        <v>0.09727626459143969</v>
      </c>
      <c r="J7" s="8">
        <v>1128</v>
      </c>
      <c r="K7" s="9">
        <f>SUM(L7-J7)/(J7)</f>
        <v>0.10372340425531915</v>
      </c>
      <c r="L7" s="8">
        <v>1245</v>
      </c>
      <c r="M7" s="9">
        <f>SUM(N7-L7)/(L7)</f>
        <v>0.07951807228915662</v>
      </c>
      <c r="N7" s="8">
        <v>1344</v>
      </c>
      <c r="O7" s="9">
        <f>SUM(P7-N7)/(N7)</f>
        <v>0.01636904761904762</v>
      </c>
      <c r="P7" s="8">
        <v>1366</v>
      </c>
      <c r="Q7" s="9">
        <f>SUM(R7-P7)/(P7)</f>
        <v>0.03513909224011713</v>
      </c>
      <c r="R7" s="8">
        <v>1414</v>
      </c>
      <c r="S7" s="9">
        <f>SUM(T7-R7)/(R7)</f>
        <v>0.06789250353606789</v>
      </c>
      <c r="T7" s="8">
        <v>1510</v>
      </c>
    </row>
    <row r="8" spans="1:20" s="3" customFormat="1" ht="21" customHeight="1">
      <c r="A8" s="7" t="s">
        <v>5</v>
      </c>
      <c r="B8" s="8">
        <v>8486</v>
      </c>
      <c r="C8" s="9">
        <f>SUM(D8-B8)/(B8)</f>
        <v>0.04442611359886872</v>
      </c>
      <c r="D8" s="8">
        <v>8863</v>
      </c>
      <c r="E8" s="9">
        <f>SUM(F8-D8)/(D8)</f>
        <v>0.03283312648087555</v>
      </c>
      <c r="F8" s="8">
        <v>9154</v>
      </c>
      <c r="G8" s="9">
        <f>SUM(H8-F8)/(F8)</f>
        <v>0.03036923749180686</v>
      </c>
      <c r="H8" s="8">
        <v>9432</v>
      </c>
      <c r="I8" s="9">
        <f>SUM(J8-H8)/(H8)</f>
        <v>0.03922815945716709</v>
      </c>
      <c r="J8" s="8">
        <v>9802</v>
      </c>
      <c r="K8" s="9">
        <f>SUM(L8-J8)/(J8)</f>
        <v>0.020812079167516834</v>
      </c>
      <c r="L8" s="8">
        <v>10006</v>
      </c>
      <c r="M8" s="9">
        <f>SUM(N8-L8)/(L8)</f>
        <v>0.015490705576654008</v>
      </c>
      <c r="N8" s="8">
        <v>10161</v>
      </c>
      <c r="O8" s="9">
        <f>SUM(P8-N8)/(N8)</f>
        <v>0.034642259620116134</v>
      </c>
      <c r="P8" s="8">
        <v>10513</v>
      </c>
      <c r="Q8" s="9">
        <f>SUM(R8-P8)/(P8)</f>
        <v>0.0501284124417388</v>
      </c>
      <c r="R8" s="8">
        <v>11040</v>
      </c>
      <c r="S8" s="9">
        <f>SUM(T8-R8)/(R8)</f>
        <v>0.01177536231884058</v>
      </c>
      <c r="T8" s="8">
        <v>11170</v>
      </c>
    </row>
    <row r="9" spans="1:20" s="3" customFormat="1" ht="21" customHeight="1">
      <c r="A9" s="10" t="s">
        <v>6</v>
      </c>
      <c r="B9" s="8"/>
      <c r="C9" s="4"/>
      <c r="D9" s="8"/>
      <c r="E9" s="4"/>
      <c r="F9" s="8"/>
      <c r="G9" s="4"/>
      <c r="H9" s="8"/>
      <c r="I9" s="4"/>
      <c r="J9" s="8"/>
      <c r="K9" s="4"/>
      <c r="L9" s="8"/>
      <c r="M9" s="4"/>
      <c r="N9" s="8"/>
      <c r="O9" s="4"/>
      <c r="P9" s="8"/>
      <c r="R9" s="8"/>
      <c r="T9" s="8"/>
    </row>
    <row r="10" spans="1:20" s="3" customFormat="1" ht="12.75" customHeight="1">
      <c r="A10" s="7" t="s">
        <v>7</v>
      </c>
      <c r="B10" s="8">
        <v>11819</v>
      </c>
      <c r="C10" s="9">
        <f aca="true" t="shared" si="0" ref="C10:C15">SUM(D10-B10)/(B10)</f>
        <v>0.02944411540739487</v>
      </c>
      <c r="D10" s="8">
        <v>12167</v>
      </c>
      <c r="E10" s="9">
        <f aca="true" t="shared" si="1" ref="E10:E15">SUM(F10-D10)/(D10)</f>
        <v>0.02104051943782362</v>
      </c>
      <c r="F10" s="8">
        <v>12423</v>
      </c>
      <c r="G10" s="9">
        <f>SUM(H10-F10)/(F10)</f>
        <v>0.025356194156000968</v>
      </c>
      <c r="H10" s="8">
        <v>12738</v>
      </c>
      <c r="I10" s="9">
        <f>SUM(J10-H10)/(H10)</f>
        <v>0.0209609043805935</v>
      </c>
      <c r="J10" s="8">
        <v>13005</v>
      </c>
      <c r="K10" s="9">
        <f>SUM(L10-J10)/(J10)</f>
        <v>0.026758938869665513</v>
      </c>
      <c r="L10" s="8">
        <v>13353</v>
      </c>
      <c r="M10" s="9">
        <f>SUM(N10-L10)/(L10)</f>
        <v>0.015427244813899498</v>
      </c>
      <c r="N10" s="8">
        <v>13559</v>
      </c>
      <c r="O10" s="9">
        <f>SUM(P10-N10)/(N10)</f>
        <v>0.012095287263072498</v>
      </c>
      <c r="P10" s="8">
        <v>13723</v>
      </c>
      <c r="Q10" s="9">
        <f>SUM(R10-P10)/(P10)</f>
        <v>0.03352036726663266</v>
      </c>
      <c r="R10" s="8">
        <v>14183</v>
      </c>
      <c r="S10" s="9">
        <f>SUM(T10-R10)/(R10)</f>
        <v>0.013043784812804061</v>
      </c>
      <c r="T10" s="8">
        <v>14368</v>
      </c>
    </row>
    <row r="11" spans="1:20" s="3" customFormat="1" ht="12.75" customHeight="1">
      <c r="A11" s="7" t="s">
        <v>8</v>
      </c>
      <c r="B11" s="8">
        <v>4672</v>
      </c>
      <c r="C11" s="9">
        <f t="shared" si="0"/>
        <v>0.046232876712328765</v>
      </c>
      <c r="D11" s="8">
        <v>4888</v>
      </c>
      <c r="E11" s="9">
        <f t="shared" si="1"/>
        <v>0.0398936170212766</v>
      </c>
      <c r="F11" s="8">
        <v>5083</v>
      </c>
      <c r="G11" s="9">
        <f>SUM(H11-F11)/(F11)</f>
        <v>0.0629549478654338</v>
      </c>
      <c r="H11" s="8">
        <v>5403</v>
      </c>
      <c r="I11" s="9">
        <f>SUM(J11-H11)/(H11)</f>
        <v>0.056635202665186006</v>
      </c>
      <c r="J11" s="8">
        <v>5709</v>
      </c>
      <c r="K11" s="9">
        <f>SUM(L11-J11)/(J11)</f>
        <v>0.05500087581012437</v>
      </c>
      <c r="L11" s="8">
        <v>6023</v>
      </c>
      <c r="M11" s="9">
        <f>SUM(N11-L11)/(L11)</f>
        <v>0.06026896895234933</v>
      </c>
      <c r="N11" s="8">
        <v>6386</v>
      </c>
      <c r="O11" s="9">
        <f>SUM(P11-N11)/(N11)</f>
        <v>0.054494206075790794</v>
      </c>
      <c r="P11" s="8">
        <v>6734</v>
      </c>
      <c r="Q11" s="9">
        <f>SUM(R11-P11)/(P11)</f>
        <v>0.05583605583605584</v>
      </c>
      <c r="R11" s="8">
        <v>7110</v>
      </c>
      <c r="S11" s="9">
        <f>SUM(T11-R11)/(R11)</f>
        <v>0.043319268635724335</v>
      </c>
      <c r="T11" s="8">
        <v>7418</v>
      </c>
    </row>
    <row r="12" spans="1:20" s="3" customFormat="1" ht="21" customHeight="1">
      <c r="A12" s="7" t="s">
        <v>9</v>
      </c>
      <c r="B12" s="8">
        <v>6911</v>
      </c>
      <c r="C12" s="9">
        <f t="shared" si="0"/>
        <v>0.025900737953986397</v>
      </c>
      <c r="D12" s="8">
        <v>7090</v>
      </c>
      <c r="E12" s="9">
        <f t="shared" si="1"/>
        <v>0.02059238363892807</v>
      </c>
      <c r="F12" s="8">
        <v>7236</v>
      </c>
      <c r="G12" s="9">
        <f>SUM(H12-F12)/(F12)</f>
        <v>0.038695411829740185</v>
      </c>
      <c r="H12" s="8">
        <v>7516</v>
      </c>
      <c r="I12" s="9">
        <f>SUM(J12-H12)/(H12)</f>
        <v>0.04483767961681746</v>
      </c>
      <c r="J12" s="8">
        <v>7853</v>
      </c>
      <c r="K12" s="9">
        <f>SUM(L12-J12)/(J12)</f>
        <v>0.04915318986374634</v>
      </c>
      <c r="L12" s="8">
        <v>8239</v>
      </c>
      <c r="M12" s="9">
        <f>SUM(N12-L12)/(L12)</f>
        <v>0.024881660395679087</v>
      </c>
      <c r="N12" s="8">
        <v>8444</v>
      </c>
      <c r="O12" s="9">
        <f>SUM(P12-N12)/(N12)</f>
        <v>0.03434391283751776</v>
      </c>
      <c r="P12" s="8">
        <v>8734</v>
      </c>
      <c r="Q12" s="9">
        <f>SUM(R12-P12)/(P12)</f>
        <v>0.0409892374627891</v>
      </c>
      <c r="R12" s="8">
        <v>9092</v>
      </c>
      <c r="S12" s="9">
        <f>SUM(T12-R12)/(R12)</f>
        <v>0.015508139023317201</v>
      </c>
      <c r="T12" s="8">
        <v>9233</v>
      </c>
    </row>
    <row r="13" spans="1:20" s="3" customFormat="1" ht="21" customHeight="1">
      <c r="A13" s="4" t="s">
        <v>42</v>
      </c>
      <c r="B13" s="8">
        <v>433</v>
      </c>
      <c r="C13" s="9">
        <f t="shared" si="0"/>
        <v>0.7090069284064665</v>
      </c>
      <c r="D13" s="8">
        <v>740</v>
      </c>
      <c r="E13" s="9">
        <f t="shared" si="1"/>
        <v>0.12837837837837837</v>
      </c>
      <c r="F13" s="8">
        <v>835</v>
      </c>
      <c r="G13" s="9">
        <f>SUM(H13-F13)/(F13)</f>
        <v>0.22874251497005987</v>
      </c>
      <c r="H13" s="8">
        <v>1026</v>
      </c>
      <c r="I13" s="9">
        <f>SUM(J13-H13)/(H13)</f>
        <v>0.1705653021442495</v>
      </c>
      <c r="J13" s="8">
        <v>1201</v>
      </c>
      <c r="K13" s="9">
        <f>SUM(L13-J13)/(J13)</f>
        <v>0.1115736885928393</v>
      </c>
      <c r="L13" s="8">
        <v>1335</v>
      </c>
      <c r="M13" s="9">
        <f>SUM(N13-L13)/(L13)</f>
        <v>0.09363295880149813</v>
      </c>
      <c r="N13" s="8">
        <v>1460</v>
      </c>
      <c r="O13" s="9">
        <f>SUM(P13-N13)/(N13)</f>
        <v>0.04657534246575343</v>
      </c>
      <c r="P13" s="8">
        <v>1528</v>
      </c>
      <c r="Q13" s="9">
        <f>SUM(R13-P13)/(P13)</f>
        <v>0.07329842931937172</v>
      </c>
      <c r="R13" s="8">
        <v>1640</v>
      </c>
      <c r="S13" s="9">
        <f>SUM(T13-R13)/(R13)</f>
        <v>0.08292682926829269</v>
      </c>
      <c r="T13" s="8">
        <v>1776</v>
      </c>
    </row>
    <row r="14" spans="1:20" s="3" customFormat="1" ht="21" customHeight="1">
      <c r="A14" s="7" t="s">
        <v>40</v>
      </c>
      <c r="B14" s="8">
        <v>2068</v>
      </c>
      <c r="C14" s="9">
        <f t="shared" si="0"/>
        <v>0</v>
      </c>
      <c r="D14" s="8">
        <v>2068</v>
      </c>
      <c r="E14" s="9">
        <f t="shared" si="1"/>
        <v>0.04206963249516441</v>
      </c>
      <c r="F14" s="8">
        <v>2155</v>
      </c>
      <c r="G14" s="9">
        <f>SUM(H14-F14)/(F14)</f>
        <v>0.14013921113689096</v>
      </c>
      <c r="H14" s="8">
        <v>2457</v>
      </c>
      <c r="I14" s="9">
        <f>SUM(J14-H14)/(H14)</f>
        <v>0.08954008954008955</v>
      </c>
      <c r="J14" s="8">
        <v>2677</v>
      </c>
      <c r="K14" s="9">
        <f>SUM(L14-J14)/(J14)</f>
        <v>0.11243929772132985</v>
      </c>
      <c r="L14" s="8">
        <v>2978</v>
      </c>
      <c r="M14" s="9">
        <f>SUM(N14-L14)/(L14)</f>
        <v>0.09100067159167226</v>
      </c>
      <c r="N14" s="8">
        <v>3249</v>
      </c>
      <c r="O14" s="9">
        <f>SUM(P14-N14)/(N14)</f>
        <v>0.15450907971683595</v>
      </c>
      <c r="P14" s="8">
        <v>3751</v>
      </c>
      <c r="Q14" s="9">
        <f>SUM(R14-P14)/(P14)</f>
        <v>0.14902692615302585</v>
      </c>
      <c r="R14" s="8">
        <v>4310</v>
      </c>
      <c r="S14" s="9">
        <f>SUM(T14-R14)/(R14)</f>
        <v>0.11600928074245939</v>
      </c>
      <c r="T14" s="8">
        <v>4810</v>
      </c>
    </row>
    <row r="15" spans="1:20" s="3" customFormat="1" ht="12.75" customHeight="1">
      <c r="A15" s="7" t="s">
        <v>41</v>
      </c>
      <c r="B15" s="8">
        <v>1163</v>
      </c>
      <c r="C15" s="9">
        <f t="shared" si="0"/>
        <v>-0.09028374892519346</v>
      </c>
      <c r="D15" s="8">
        <v>1058</v>
      </c>
      <c r="E15" s="9">
        <f t="shared" si="1"/>
        <v>-0.004725897920604915</v>
      </c>
      <c r="F15" s="8">
        <v>1053</v>
      </c>
      <c r="G15" s="9"/>
      <c r="H15" s="8"/>
      <c r="I15" s="9"/>
      <c r="J15" s="8"/>
      <c r="K15" s="9"/>
      <c r="L15" s="8"/>
      <c r="M15" s="9"/>
      <c r="N15" s="8"/>
      <c r="O15" s="9"/>
      <c r="P15" s="8"/>
      <c r="R15" s="8"/>
      <c r="T15" s="8"/>
    </row>
    <row r="16" spans="1:20" s="3" customFormat="1" ht="21" customHeight="1">
      <c r="A16" s="7" t="s">
        <v>10</v>
      </c>
      <c r="B16" s="8"/>
      <c r="C16" s="4"/>
      <c r="D16" s="8"/>
      <c r="E16" s="4"/>
      <c r="F16" s="8"/>
      <c r="G16" s="4"/>
      <c r="H16" s="8"/>
      <c r="I16" s="4"/>
      <c r="J16" s="8"/>
      <c r="K16" s="4"/>
      <c r="L16" s="8"/>
      <c r="M16" s="4"/>
      <c r="N16" s="8"/>
      <c r="O16" s="4"/>
      <c r="P16" s="8"/>
      <c r="R16" s="8"/>
      <c r="T16" s="8"/>
    </row>
    <row r="17" spans="1:20" s="3" customFormat="1" ht="12.75" customHeight="1">
      <c r="A17" s="7" t="s">
        <v>11</v>
      </c>
      <c r="B17" s="8">
        <v>2320</v>
      </c>
      <c r="C17" s="9">
        <f>SUM(D17-B17)/(B17)</f>
        <v>0.06551724137931035</v>
      </c>
      <c r="D17" s="8">
        <v>2472</v>
      </c>
      <c r="E17" s="9">
        <f>SUM(F17-D17)/(D17)</f>
        <v>0.07281553398058252</v>
      </c>
      <c r="F17" s="8">
        <v>2652</v>
      </c>
      <c r="G17" s="9">
        <f>SUM(H17-F17)/(F17)</f>
        <v>0.08861236802413273</v>
      </c>
      <c r="H17" s="8">
        <v>2887</v>
      </c>
      <c r="I17" s="9">
        <f>SUM(J17-H17)/(H17)</f>
        <v>0.09941115344648424</v>
      </c>
      <c r="J17" s="8">
        <v>3174</v>
      </c>
      <c r="K17" s="9">
        <f>SUM(L17-J17)/(J17)</f>
        <v>0.055450535601764335</v>
      </c>
      <c r="L17" s="8">
        <v>3350</v>
      </c>
      <c r="M17" s="9">
        <f>SUM(N17-L17)/(L17)</f>
        <v>0.06537313432835822</v>
      </c>
      <c r="N17" s="8">
        <v>3569</v>
      </c>
      <c r="O17" s="9">
        <f>SUM(P17-N17)/(N17)</f>
        <v>0.07144858503782572</v>
      </c>
      <c r="P17" s="8">
        <v>3824</v>
      </c>
      <c r="Q17" s="9">
        <f>SUM(R17-P17)/(P17)</f>
        <v>0.06799163179916318</v>
      </c>
      <c r="R17" s="8">
        <v>4084</v>
      </c>
      <c r="S17" s="9">
        <f>SUM(T17-R17)/(R17)</f>
        <v>0.02644466209598433</v>
      </c>
      <c r="T17" s="8">
        <v>4192</v>
      </c>
    </row>
    <row r="18" spans="1:20" s="3" customFormat="1" ht="12.75" customHeight="1">
      <c r="A18" s="7" t="s">
        <v>12</v>
      </c>
      <c r="B18" s="8">
        <v>2886</v>
      </c>
      <c r="C18" s="9">
        <f>SUM(D18-B18)/(B18)</f>
        <v>0.06826056826056826</v>
      </c>
      <c r="D18" s="8">
        <v>3083</v>
      </c>
      <c r="E18" s="9">
        <f>SUM(F18-D18)/(D18)</f>
        <v>0.0720077846253649</v>
      </c>
      <c r="F18" s="8">
        <v>3305</v>
      </c>
      <c r="G18" s="9">
        <f>SUM(H18-F18)/(F18)</f>
        <v>0.0913767019667171</v>
      </c>
      <c r="H18" s="8">
        <v>3607</v>
      </c>
      <c r="I18" s="9">
        <f>SUM(J18-H18)/(H18)</f>
        <v>0.057388411422234546</v>
      </c>
      <c r="J18" s="8">
        <v>3814</v>
      </c>
      <c r="K18" s="9">
        <f>SUM(L18-J18)/(J18)</f>
        <v>0.06895647614053488</v>
      </c>
      <c r="L18" s="8">
        <v>4077</v>
      </c>
      <c r="M18" s="9">
        <f>SUM(N18-L18)/(L18)</f>
        <v>0.06916850625459897</v>
      </c>
      <c r="N18" s="8">
        <v>4359</v>
      </c>
      <c r="O18" s="9">
        <f>SUM(P18-N18)/(N18)</f>
        <v>0.05689378297774719</v>
      </c>
      <c r="P18" s="8">
        <v>4607</v>
      </c>
      <c r="Q18" s="9">
        <f>SUM(R18-P18)/(P18)</f>
        <v>0.07618840894291296</v>
      </c>
      <c r="R18" s="8">
        <v>4958</v>
      </c>
      <c r="S18" s="9">
        <f>SUM(T18-R18)/(R18)</f>
        <v>0.02964905203711174</v>
      </c>
      <c r="T18" s="8">
        <v>5105</v>
      </c>
    </row>
    <row r="19" spans="1:20" s="3" customFormat="1" ht="21" customHeight="1">
      <c r="A19" s="7" t="s">
        <v>13</v>
      </c>
      <c r="B19" s="8"/>
      <c r="C19" s="4"/>
      <c r="D19" s="8"/>
      <c r="E19" s="4"/>
      <c r="F19" s="8"/>
      <c r="G19" s="4"/>
      <c r="H19" s="8"/>
      <c r="I19" s="4"/>
      <c r="J19" s="8"/>
      <c r="K19" s="4"/>
      <c r="L19" s="8"/>
      <c r="M19" s="4"/>
      <c r="N19" s="8"/>
      <c r="O19" s="4"/>
      <c r="P19" s="8"/>
      <c r="R19" s="8"/>
      <c r="T19" s="8"/>
    </row>
    <row r="20" spans="1:20" s="3" customFormat="1" ht="12.75" customHeight="1">
      <c r="A20" s="7" t="s">
        <v>14</v>
      </c>
      <c r="B20" s="8">
        <v>8545</v>
      </c>
      <c r="C20" s="9">
        <f>SUM(D20-B20)/(B20)</f>
        <v>0.06260971328262141</v>
      </c>
      <c r="D20" s="8">
        <v>9080</v>
      </c>
      <c r="E20" s="9">
        <f>SUM(F20-D20)/(D20)</f>
        <v>0.04306167400881057</v>
      </c>
      <c r="F20" s="8">
        <v>9471</v>
      </c>
      <c r="G20" s="9">
        <f>SUM(H20-F20)/(F20)</f>
        <v>0.05152571006229543</v>
      </c>
      <c r="H20" s="8">
        <v>9959</v>
      </c>
      <c r="I20" s="9">
        <f>SUM(J20-H20)/(H20)</f>
        <v>0.06014660106436389</v>
      </c>
      <c r="J20" s="8">
        <v>10558</v>
      </c>
      <c r="K20" s="9">
        <f>SUM(L20-J20)/(J20)</f>
        <v>0.04574730062511839</v>
      </c>
      <c r="L20" s="8">
        <v>11041</v>
      </c>
      <c r="M20" s="9">
        <f>SUM(N20-L20)/(L20)</f>
        <v>0.03314917127071823</v>
      </c>
      <c r="N20" s="8">
        <v>11407</v>
      </c>
      <c r="O20" s="9">
        <f>SUM(P20-N20)/(N20)</f>
        <v>0.042956079600245466</v>
      </c>
      <c r="P20" s="8">
        <v>11897</v>
      </c>
      <c r="Q20" s="9">
        <f>SUM(R20-P20)/(P20)</f>
        <v>0.07253929562074472</v>
      </c>
      <c r="R20" s="8">
        <v>12760</v>
      </c>
      <c r="S20" s="9">
        <f>SUM(T20-R20)/(R20)</f>
        <v>0.02993730407523511</v>
      </c>
      <c r="T20" s="8">
        <v>13142</v>
      </c>
    </row>
    <row r="21" spans="1:20" s="3" customFormat="1" ht="12.75" customHeight="1">
      <c r="A21" s="7" t="s">
        <v>15</v>
      </c>
      <c r="B21" s="8">
        <v>12238</v>
      </c>
      <c r="C21" s="9">
        <f>SUM(D21-B21)/(B21)</f>
        <v>0.030397123713025005</v>
      </c>
      <c r="D21" s="8">
        <v>12610</v>
      </c>
      <c r="E21" s="9">
        <f>SUM(F21-D21)/(D21)</f>
        <v>0.011578112609040445</v>
      </c>
      <c r="F21" s="8">
        <v>12756</v>
      </c>
      <c r="G21" s="9">
        <f>SUM(H21-F21)/(F21)</f>
        <v>0.026732518030730637</v>
      </c>
      <c r="H21" s="8">
        <v>13097</v>
      </c>
      <c r="I21" s="9">
        <f>SUM(J21-H21)/(H21)</f>
        <v>0.017637626937466594</v>
      </c>
      <c r="J21" s="8">
        <v>13328</v>
      </c>
      <c r="K21" s="9">
        <f>SUM(L21-J21)/(J21)</f>
        <v>0.013130252100840336</v>
      </c>
      <c r="L21" s="8">
        <v>13503</v>
      </c>
      <c r="M21" s="9">
        <f>SUM(N21-L21)/(L21)</f>
        <v>-0.00044434570095534326</v>
      </c>
      <c r="N21" s="8">
        <v>13497</v>
      </c>
      <c r="O21" s="9">
        <f>SUM(P21-N21)/(N21)</f>
        <v>0.017633548195895386</v>
      </c>
      <c r="P21" s="8">
        <v>13735</v>
      </c>
      <c r="Q21" s="9">
        <f>SUM(R21-P21)/(P21)</f>
        <v>0.02016745540589734</v>
      </c>
      <c r="R21" s="8">
        <v>14012</v>
      </c>
      <c r="S21" s="9">
        <f>SUM(T21-R21)/(R21)</f>
        <v>0.010276905509563231</v>
      </c>
      <c r="T21" s="8">
        <v>14156</v>
      </c>
    </row>
    <row r="22" spans="1:20" s="3" customFormat="1" ht="21" customHeight="1">
      <c r="A22" s="4" t="s">
        <v>16</v>
      </c>
      <c r="B22" s="8">
        <v>2501</v>
      </c>
      <c r="C22" s="9">
        <f>SUM(D22-B22)/(B22)</f>
        <v>0.11155537784886045</v>
      </c>
      <c r="D22" s="8">
        <v>2780</v>
      </c>
      <c r="E22" s="9">
        <f>SUM(F22-D22)/(D22)</f>
        <v>0.16258992805755396</v>
      </c>
      <c r="F22" s="8">
        <v>3232</v>
      </c>
      <c r="G22" s="9">
        <f>SUM(H22-F22)/(F22)</f>
        <v>0.13861386138613863</v>
      </c>
      <c r="H22" s="8">
        <v>3680</v>
      </c>
      <c r="I22" s="9">
        <f>SUM(J22-H22)/(H22)</f>
        <v>0.12391304347826088</v>
      </c>
      <c r="J22" s="8">
        <v>4136</v>
      </c>
      <c r="K22" s="9">
        <f>SUM(L22-J22)/(J22)</f>
        <v>0.09647001934235977</v>
      </c>
      <c r="L22" s="8">
        <v>4535</v>
      </c>
      <c r="M22" s="9">
        <f>SUM(N22-L22)/(L22)</f>
        <v>0.07960308710033076</v>
      </c>
      <c r="N22" s="8">
        <v>4896</v>
      </c>
      <c r="O22" s="9">
        <f>SUM(P22-N22)/(N22)</f>
        <v>0.0872140522875817</v>
      </c>
      <c r="P22" s="8">
        <v>5323</v>
      </c>
      <c r="Q22" s="9">
        <f>SUM(R22-P22)/(P22)</f>
        <v>0.08979898553447305</v>
      </c>
      <c r="R22" s="8">
        <v>5801</v>
      </c>
      <c r="S22" s="9">
        <f>SUM(T22-R22)/(R22)</f>
        <v>0.05723151180830891</v>
      </c>
      <c r="T22" s="8">
        <v>6133</v>
      </c>
    </row>
    <row r="23" spans="1:20" s="3" customFormat="1" ht="21" customHeight="1">
      <c r="A23" s="7" t="s">
        <v>17</v>
      </c>
      <c r="B23" s="8">
        <v>4364</v>
      </c>
      <c r="C23" s="9">
        <f>SUM(D23-B23)/(B23)</f>
        <v>0.03230980751604033</v>
      </c>
      <c r="D23" s="8">
        <v>4505</v>
      </c>
      <c r="E23" s="9">
        <f>SUM(F23-D23)/(D23)</f>
        <v>0.009544950055493896</v>
      </c>
      <c r="F23" s="8">
        <v>4548</v>
      </c>
      <c r="G23" s="9">
        <f>SUM(H23-F23)/(F23)</f>
        <v>0.014511873350923483</v>
      </c>
      <c r="H23" s="8">
        <v>4614</v>
      </c>
      <c r="I23" s="9">
        <f>SUM(J23-H23)/(H23)</f>
        <v>0.021889900303424362</v>
      </c>
      <c r="J23" s="8">
        <v>4715</v>
      </c>
      <c r="K23" s="9">
        <f>SUM(L23-J23)/(J23)</f>
        <v>0.003393425238600212</v>
      </c>
      <c r="L23" s="8">
        <v>4731</v>
      </c>
      <c r="M23" s="9">
        <f>SUM(N23-L23)/(L23)</f>
        <v>-0.006552525893045867</v>
      </c>
      <c r="N23" s="8">
        <v>4700</v>
      </c>
      <c r="O23" s="9">
        <f>SUM(P23-N23)/(N23)</f>
        <v>0.010425531914893617</v>
      </c>
      <c r="P23" s="8">
        <v>4749</v>
      </c>
      <c r="Q23" s="9">
        <f>SUM(R23-P23)/(P23)</f>
        <v>0.013476521372920615</v>
      </c>
      <c r="R23" s="8">
        <v>4813</v>
      </c>
      <c r="S23" s="9">
        <f>SUM(T23-R23)/(R23)</f>
        <v>-0.02056929150218159</v>
      </c>
      <c r="T23" s="8">
        <v>4714</v>
      </c>
    </row>
    <row r="24" spans="1:20" s="3" customFormat="1" ht="21" customHeight="1">
      <c r="A24" s="7" t="s">
        <v>18</v>
      </c>
      <c r="B24" s="8"/>
      <c r="C24" s="4"/>
      <c r="D24" s="8"/>
      <c r="E24" s="4"/>
      <c r="F24" s="8"/>
      <c r="G24" s="4"/>
      <c r="H24" s="8"/>
      <c r="I24" s="4"/>
      <c r="J24" s="8"/>
      <c r="K24" s="4"/>
      <c r="L24" s="8"/>
      <c r="M24" s="4"/>
      <c r="N24" s="8"/>
      <c r="O24" s="4"/>
      <c r="P24" s="8"/>
      <c r="R24" s="8"/>
      <c r="T24" s="8"/>
    </row>
    <row r="25" spans="1:20" s="3" customFormat="1" ht="12.75" customHeight="1">
      <c r="A25" s="7" t="s">
        <v>19</v>
      </c>
      <c r="B25" s="8">
        <v>3517</v>
      </c>
      <c r="C25" s="9">
        <f>SUM(D25-B25)/(B25)</f>
        <v>-0.024168325277224907</v>
      </c>
      <c r="D25" s="8">
        <v>3432</v>
      </c>
      <c r="E25" s="9">
        <f>SUM(F25-D25)/(D25)</f>
        <v>0.0011655011655011655</v>
      </c>
      <c r="F25" s="8">
        <v>3436</v>
      </c>
      <c r="G25" s="9">
        <f>SUM(H25-F25)/(F25)</f>
        <v>-0.0037834691501746217</v>
      </c>
      <c r="H25" s="8">
        <v>3423</v>
      </c>
      <c r="I25" s="9">
        <f>SUM(J25-H25)/(H25)</f>
        <v>-0.006134969325153374</v>
      </c>
      <c r="J25" s="8">
        <v>3402</v>
      </c>
      <c r="K25" s="9">
        <f>SUM(L25-J25)/(J25)</f>
        <v>-0.0376249265138154</v>
      </c>
      <c r="L25" s="8">
        <v>3274</v>
      </c>
      <c r="M25" s="9">
        <f>SUM(N25-L25)/(L25)</f>
        <v>0.0018326206475259622</v>
      </c>
      <c r="N25" s="8">
        <v>3280</v>
      </c>
      <c r="O25" s="9">
        <f>SUM(P25-N25)/(N25)</f>
        <v>0.0006097560975609756</v>
      </c>
      <c r="P25" s="8">
        <v>3282</v>
      </c>
      <c r="Q25" s="9">
        <f>SUM(R25-P25)/(P25)</f>
        <v>0.021937842778793418</v>
      </c>
      <c r="R25" s="8">
        <v>3354</v>
      </c>
      <c r="S25" s="9">
        <f>SUM(T25-R25)/(R25)</f>
        <v>-0.0259391771019678</v>
      </c>
      <c r="T25" s="8">
        <v>3267</v>
      </c>
    </row>
    <row r="26" spans="1:20" s="3" customFormat="1" ht="12.75" customHeight="1">
      <c r="A26" s="7" t="s">
        <v>20</v>
      </c>
      <c r="B26" s="8">
        <v>478</v>
      </c>
      <c r="C26" s="9">
        <f>SUM(D26-B26)/(B26)</f>
        <v>-0.058577405857740586</v>
      </c>
      <c r="D26" s="8">
        <v>450</v>
      </c>
      <c r="E26" s="9">
        <f>SUM(F26-D26)/(D26)</f>
        <v>-0.035555555555555556</v>
      </c>
      <c r="F26" s="8">
        <v>434</v>
      </c>
      <c r="G26" s="9"/>
      <c r="H26" s="8"/>
      <c r="I26" s="9"/>
      <c r="J26" s="8"/>
      <c r="K26" s="9"/>
      <c r="L26" s="8"/>
      <c r="M26" s="9"/>
      <c r="N26" s="8"/>
      <c r="O26" s="9"/>
      <c r="P26" s="8"/>
      <c r="R26" s="8"/>
      <c r="T26" s="8"/>
    </row>
    <row r="27" spans="1:20" s="3" customFormat="1" ht="21" customHeight="1">
      <c r="A27" s="7" t="s">
        <v>45</v>
      </c>
      <c r="B27" s="8">
        <v>1320</v>
      </c>
      <c r="C27" s="9">
        <f>SUM(D27-B27)/(B27)</f>
        <v>-0.04696969696969697</v>
      </c>
      <c r="D27" s="8">
        <v>1258</v>
      </c>
      <c r="E27" s="9">
        <f>SUM(F27-D27)/(D27)</f>
        <v>0</v>
      </c>
      <c r="F27" s="8">
        <v>1258</v>
      </c>
      <c r="G27" s="9">
        <f>SUM(H27-F27)/(F27)</f>
        <v>0.03656597774244833</v>
      </c>
      <c r="H27" s="8">
        <v>1304</v>
      </c>
      <c r="I27" s="9">
        <f>SUM(J27-H27)/(H27)</f>
        <v>-0.004601226993865031</v>
      </c>
      <c r="J27" s="8">
        <v>1298</v>
      </c>
      <c r="K27" s="9">
        <f>SUM(L27-J27)/(J27)</f>
        <v>-0.09090909090909091</v>
      </c>
      <c r="L27" s="8">
        <v>1180</v>
      </c>
      <c r="M27" s="9">
        <f>SUM(N27-L27)/(L27)</f>
        <v>0.01694915254237288</v>
      </c>
      <c r="N27" s="8">
        <v>1200</v>
      </c>
      <c r="O27" s="9">
        <f>SUM(P27-N27)/(N27)</f>
        <v>-0.03</v>
      </c>
      <c r="P27" s="8">
        <v>1164</v>
      </c>
      <c r="Q27" s="9">
        <f>SUM(R27-P27)/(P27)</f>
        <v>0.0429553264604811</v>
      </c>
      <c r="R27" s="8">
        <v>1214</v>
      </c>
      <c r="S27" s="9">
        <f>SUM(T27-R27)/(R27)</f>
        <v>-0.057660626029654036</v>
      </c>
      <c r="T27" s="8">
        <v>1144</v>
      </c>
    </row>
    <row r="28" spans="1:20" s="3" customFormat="1" ht="21" customHeight="1">
      <c r="A28" s="7" t="s">
        <v>21</v>
      </c>
      <c r="B28" s="8"/>
      <c r="C28" s="4"/>
      <c r="D28" s="8"/>
      <c r="E28" s="4"/>
      <c r="F28" s="8"/>
      <c r="G28" s="4"/>
      <c r="H28" s="8"/>
      <c r="I28" s="4"/>
      <c r="J28" s="8"/>
      <c r="K28" s="4"/>
      <c r="L28" s="8"/>
      <c r="M28" s="4"/>
      <c r="N28" s="8"/>
      <c r="O28" s="4"/>
      <c r="P28" s="8"/>
      <c r="R28" s="8"/>
      <c r="T28" s="8"/>
    </row>
    <row r="29" spans="1:20" s="3" customFormat="1" ht="12.75" customHeight="1">
      <c r="A29" s="7" t="s">
        <v>22</v>
      </c>
      <c r="B29" s="8">
        <v>6306</v>
      </c>
      <c r="C29" s="9">
        <f>SUM(D29-B29)/(B29)</f>
        <v>0.06596891849032667</v>
      </c>
      <c r="D29" s="8">
        <v>6722</v>
      </c>
      <c r="E29" s="9">
        <f>SUM(F29-D29)/(D29)</f>
        <v>0.034811068134483786</v>
      </c>
      <c r="F29" s="8">
        <v>6956</v>
      </c>
      <c r="G29" s="9">
        <f>SUM(H29-F29)/(F29)</f>
        <v>0.04801610120759057</v>
      </c>
      <c r="H29" s="8">
        <v>7290</v>
      </c>
      <c r="I29" s="9">
        <f>SUM(J29-H29)/(H29)</f>
        <v>0.048834019204389574</v>
      </c>
      <c r="J29" s="8">
        <v>7646</v>
      </c>
      <c r="K29" s="9">
        <f>SUM(L29-J29)/(J29)</f>
        <v>0.03635888046037144</v>
      </c>
      <c r="L29" s="8">
        <v>7924</v>
      </c>
      <c r="M29" s="9">
        <f>SUM(N29-L29)/(L29)</f>
        <v>0.033947501261988894</v>
      </c>
      <c r="N29" s="8">
        <v>8193</v>
      </c>
      <c r="O29" s="9">
        <f>SUM(P29-N29)/(N29)</f>
        <v>0.04186500671304772</v>
      </c>
      <c r="P29" s="8">
        <v>8536</v>
      </c>
      <c r="Q29" s="9">
        <f>SUM(R29-P29)/(P29)</f>
        <v>0.04592314901593252</v>
      </c>
      <c r="R29" s="8">
        <v>8928</v>
      </c>
      <c r="S29" s="9">
        <f>SUM(T29-R29)/(R29)</f>
        <v>0.034274193548387094</v>
      </c>
      <c r="T29" s="8">
        <v>9234</v>
      </c>
    </row>
    <row r="30" spans="1:20" s="3" customFormat="1" ht="12.75" customHeight="1">
      <c r="A30" s="7" t="s">
        <v>23</v>
      </c>
      <c r="B30" s="8">
        <v>996</v>
      </c>
      <c r="C30" s="9">
        <f>SUM(D30-B30)/(B30)</f>
        <v>0.008032128514056224</v>
      </c>
      <c r="D30" s="8">
        <v>1004</v>
      </c>
      <c r="E30" s="9">
        <f>SUM(F30-D30)/(D30)</f>
        <v>0.05776892430278884</v>
      </c>
      <c r="F30" s="8">
        <v>1062</v>
      </c>
      <c r="G30" s="9">
        <f>SUM(H30-F30)/(F30)</f>
        <v>0.026365348399246705</v>
      </c>
      <c r="H30" s="8">
        <v>1090</v>
      </c>
      <c r="I30" s="9">
        <f>SUM(J30-H30)/(H30)</f>
        <v>0.029357798165137616</v>
      </c>
      <c r="J30" s="8">
        <v>1122</v>
      </c>
      <c r="K30" s="9">
        <f>SUM(L30-J30)/(J30)</f>
        <v>0.044563279857397504</v>
      </c>
      <c r="L30" s="8">
        <v>1172</v>
      </c>
      <c r="M30" s="9">
        <f>SUM(N30-L30)/(L30)</f>
        <v>0.04863481228668942</v>
      </c>
      <c r="N30" s="8">
        <v>1229</v>
      </c>
      <c r="O30" s="9">
        <f>SUM(P30-N30)/(N30)</f>
        <v>0.059397884458909686</v>
      </c>
      <c r="P30" s="8">
        <v>1302</v>
      </c>
      <c r="Q30" s="9">
        <f>SUM(R30-P30)/(P30)</f>
        <v>0.029953917050691243</v>
      </c>
      <c r="R30" s="8">
        <v>1341</v>
      </c>
      <c r="S30" s="9">
        <f>SUM(T30-R30)/(R30)</f>
        <v>-0.028337061894108874</v>
      </c>
      <c r="T30" s="8">
        <v>1303</v>
      </c>
    </row>
    <row r="31" spans="1:20" s="3" customFormat="1" ht="21" customHeight="1">
      <c r="A31" s="7" t="s">
        <v>37</v>
      </c>
      <c r="B31" s="8">
        <v>1083</v>
      </c>
      <c r="C31" s="9">
        <f>SUM(D31-B31)/(B31)</f>
        <v>0.2742382271468144</v>
      </c>
      <c r="D31" s="8">
        <v>1380</v>
      </c>
      <c r="E31" s="9">
        <f>SUM(F31-D31)/(D31)</f>
        <v>0.17246376811594202</v>
      </c>
      <c r="F31" s="8">
        <v>1618</v>
      </c>
      <c r="G31" s="9">
        <f>SUM(H31-F31)/(F31)</f>
        <v>0.2058096415327565</v>
      </c>
      <c r="H31" s="8">
        <v>1951</v>
      </c>
      <c r="I31" s="9">
        <f>SUM(J31-H31)/(H31)</f>
        <v>0.20297283444387493</v>
      </c>
      <c r="J31" s="8">
        <v>2347</v>
      </c>
      <c r="K31" s="9">
        <f>SUM(L31-J31)/(J31)</f>
        <v>0.12995313165743502</v>
      </c>
      <c r="L31" s="8">
        <v>2652</v>
      </c>
      <c r="M31" s="9">
        <f>SUM(N31-L31)/(L31)</f>
        <v>0.14969834087481146</v>
      </c>
      <c r="N31" s="8">
        <v>3049</v>
      </c>
      <c r="O31" s="9">
        <f>SUM(P31-N31)/(N31)</f>
        <v>0.15808461790751066</v>
      </c>
      <c r="P31" s="8">
        <v>3531</v>
      </c>
      <c r="Q31" s="9">
        <f>SUM(R31-P31)/(P31)</f>
        <v>0.2118380062305296</v>
      </c>
      <c r="R31" s="8">
        <v>4279</v>
      </c>
      <c r="S31" s="9">
        <f>SUM(T31-R31)/(R31)</f>
        <v>0.10539845758354756</v>
      </c>
      <c r="T31" s="8">
        <v>4730</v>
      </c>
    </row>
    <row r="32" spans="1:20" s="3" customFormat="1" ht="21" customHeight="1">
      <c r="A32" s="7" t="s">
        <v>43</v>
      </c>
      <c r="B32" s="8">
        <v>305</v>
      </c>
      <c r="C32" s="9">
        <f>SUM(D32-B32)/(B32)</f>
        <v>0.1737704918032787</v>
      </c>
      <c r="D32" s="8">
        <v>358</v>
      </c>
      <c r="E32" s="9">
        <f>SUM(F32-D32)/(D32)</f>
        <v>0.1787709497206704</v>
      </c>
      <c r="F32" s="8">
        <v>422</v>
      </c>
      <c r="G32" s="9"/>
      <c r="H32" s="8"/>
      <c r="I32" s="9"/>
      <c r="J32" s="8"/>
      <c r="K32" s="9"/>
      <c r="L32" s="8">
        <v>385</v>
      </c>
      <c r="M32" s="9"/>
      <c r="N32" s="8">
        <v>339</v>
      </c>
      <c r="O32" s="9"/>
      <c r="P32" s="8">
        <v>453</v>
      </c>
      <c r="Q32" s="9">
        <f>SUM(R32-P32)/(P32)</f>
        <v>0.026490066225165563</v>
      </c>
      <c r="R32" s="8">
        <v>465</v>
      </c>
      <c r="S32" s="9">
        <f>SUM(T32-R32)/(R32)</f>
        <v>0.04516129032258064</v>
      </c>
      <c r="T32" s="8">
        <v>486</v>
      </c>
    </row>
    <row r="33" spans="1:20" s="3" customFormat="1" ht="21" customHeight="1">
      <c r="A33" s="7" t="s">
        <v>44</v>
      </c>
      <c r="B33" s="8">
        <v>328</v>
      </c>
      <c r="C33" s="9">
        <f>SUM(D33-B33)/(B33)</f>
        <v>0.2225609756097561</v>
      </c>
      <c r="D33" s="8">
        <v>401</v>
      </c>
      <c r="E33" s="9">
        <f>SUM(F33-D33)/(D33)</f>
        <v>0.22942643391521197</v>
      </c>
      <c r="F33" s="8">
        <v>493</v>
      </c>
      <c r="G33" s="9">
        <f>SUM(H33-F33)/(F33)</f>
        <v>-0.006085192697768763</v>
      </c>
      <c r="H33" s="8">
        <v>490</v>
      </c>
      <c r="I33" s="9">
        <f>SUM(J33-H33)/(H33)</f>
        <v>0.10204081632653061</v>
      </c>
      <c r="J33" s="8">
        <v>540</v>
      </c>
      <c r="K33" s="9">
        <f>SUM(L33-J33)/(J33)</f>
        <v>0.020370370370370372</v>
      </c>
      <c r="L33" s="8">
        <v>551</v>
      </c>
      <c r="M33" s="9">
        <f>SUM(N33-L33)/(L33)</f>
        <v>0.10707803992740472</v>
      </c>
      <c r="N33" s="8">
        <v>610</v>
      </c>
      <c r="O33" s="9">
        <f>SUM(P33-N33)/(N33)</f>
        <v>-0.014754098360655738</v>
      </c>
      <c r="P33" s="8">
        <v>601</v>
      </c>
      <c r="Q33" s="9">
        <f>SUM(R33-P33)/(P33)</f>
        <v>0.036605657237936774</v>
      </c>
      <c r="R33" s="8">
        <v>623</v>
      </c>
      <c r="S33" s="9">
        <f>SUM(T33-R33)/(R33)</f>
        <v>0.06902086677367576</v>
      </c>
      <c r="T33" s="8">
        <v>666</v>
      </c>
    </row>
    <row r="34" spans="1:20" s="3" customFormat="1" ht="21" customHeight="1">
      <c r="A34" s="7" t="s">
        <v>24</v>
      </c>
      <c r="B34" s="8"/>
      <c r="C34" s="4"/>
      <c r="D34" s="8"/>
      <c r="E34" s="4"/>
      <c r="F34" s="8"/>
      <c r="G34" s="4"/>
      <c r="H34" s="8"/>
      <c r="I34" s="4"/>
      <c r="J34" s="8"/>
      <c r="K34" s="4"/>
      <c r="L34" s="8"/>
      <c r="M34" s="4"/>
      <c r="N34" s="8"/>
      <c r="O34" s="4"/>
      <c r="P34" s="8"/>
      <c r="R34" s="8"/>
      <c r="T34" s="8"/>
    </row>
    <row r="35" spans="1:20" s="3" customFormat="1" ht="12.75" customHeight="1">
      <c r="A35" s="7" t="s">
        <v>48</v>
      </c>
      <c r="B35" s="8"/>
      <c r="C35" s="4"/>
      <c r="D35" s="8"/>
      <c r="E35" s="4"/>
      <c r="F35" s="8"/>
      <c r="G35" s="4"/>
      <c r="H35" s="8"/>
      <c r="I35" s="4"/>
      <c r="J35" s="8"/>
      <c r="K35" s="4"/>
      <c r="L35" s="8"/>
      <c r="M35" s="4"/>
      <c r="N35" s="8">
        <v>1104</v>
      </c>
      <c r="O35" s="4"/>
      <c r="P35" s="8">
        <v>1118</v>
      </c>
      <c r="Q35" s="9">
        <f>SUM(R35-P35)/(P35)</f>
        <v>0.018783542039355994</v>
      </c>
      <c r="R35" s="8">
        <v>1139</v>
      </c>
      <c r="S35" s="9">
        <f>SUM(T35-R35)/(R35)</f>
        <v>-0.021949078138718173</v>
      </c>
      <c r="T35" s="8">
        <v>1114</v>
      </c>
    </row>
    <row r="36" spans="1:20" s="3" customFormat="1" ht="12.75" customHeight="1">
      <c r="A36" s="7" t="s">
        <v>25</v>
      </c>
      <c r="B36" s="8">
        <v>736</v>
      </c>
      <c r="C36" s="9">
        <f>SUM(D36-B36)/(B36)</f>
        <v>0.006793478260869565</v>
      </c>
      <c r="D36" s="8">
        <v>741</v>
      </c>
      <c r="E36" s="9">
        <f>SUM(F36-D36)/(D36)</f>
        <v>-0.048582995951417005</v>
      </c>
      <c r="F36" s="8">
        <v>705</v>
      </c>
      <c r="G36" s="9">
        <f>SUM(H36-F36)/(F36)</f>
        <v>0.49929078014184397</v>
      </c>
      <c r="H36" s="8">
        <v>1057</v>
      </c>
      <c r="I36" s="9">
        <f>SUM(J36-H36)/(H36)</f>
        <v>0.007568590350047304</v>
      </c>
      <c r="J36" s="8">
        <v>1065</v>
      </c>
      <c r="K36" s="9">
        <f>SUM(L36-J36)/(J36)</f>
        <v>0.02910798122065728</v>
      </c>
      <c r="L36" s="8">
        <v>1096</v>
      </c>
      <c r="M36" s="9"/>
      <c r="N36" s="8"/>
      <c r="O36" s="9"/>
      <c r="P36" s="8"/>
      <c r="R36" s="8"/>
      <c r="T36" s="8"/>
    </row>
    <row r="37" spans="1:20" s="3" customFormat="1" ht="12.75" customHeight="1">
      <c r="A37" s="7" t="s">
        <v>20</v>
      </c>
      <c r="B37" s="8">
        <v>573</v>
      </c>
      <c r="C37" s="9">
        <f>SUM(D37-B37)/(B37)</f>
        <v>-0.006980802792321117</v>
      </c>
      <c r="D37" s="8">
        <v>569</v>
      </c>
      <c r="E37" s="9">
        <f>SUM(F37-D37)/(D37)</f>
        <v>0.02460456942003515</v>
      </c>
      <c r="F37" s="8">
        <v>583</v>
      </c>
      <c r="G37" s="9"/>
      <c r="H37" s="8"/>
      <c r="I37" s="9"/>
      <c r="J37" s="8"/>
      <c r="K37" s="9"/>
      <c r="L37" s="8"/>
      <c r="M37" s="9"/>
      <c r="N37" s="8"/>
      <c r="O37" s="9"/>
      <c r="P37" s="8"/>
      <c r="R37" s="8"/>
      <c r="T37" s="8"/>
    </row>
    <row r="38" spans="1:20" s="3" customFormat="1" ht="21" customHeight="1">
      <c r="A38" s="7" t="s">
        <v>26</v>
      </c>
      <c r="B38" s="8"/>
      <c r="C38" s="4"/>
      <c r="D38" s="8"/>
      <c r="E38" s="4"/>
      <c r="F38" s="8"/>
      <c r="G38" s="4"/>
      <c r="H38" s="8"/>
      <c r="I38" s="4"/>
      <c r="J38" s="8"/>
      <c r="K38" s="4"/>
      <c r="L38" s="8"/>
      <c r="M38" s="4"/>
      <c r="N38" s="8"/>
      <c r="O38" s="4"/>
      <c r="P38" s="8"/>
      <c r="R38" s="8"/>
      <c r="T38" s="8"/>
    </row>
    <row r="39" spans="1:20" s="3" customFormat="1" ht="12.75" customHeight="1">
      <c r="A39" s="7" t="s">
        <v>27</v>
      </c>
      <c r="B39" s="8">
        <v>2265</v>
      </c>
      <c r="C39" s="9">
        <f>SUM(D39-B39)/(B39)</f>
        <v>0.04150110375275938</v>
      </c>
      <c r="D39" s="8">
        <v>2359</v>
      </c>
      <c r="E39" s="9">
        <f>SUM(F39-D39)/(D39)</f>
        <v>0.06909707503179313</v>
      </c>
      <c r="F39" s="8">
        <v>2522</v>
      </c>
      <c r="G39" s="9">
        <f>SUM(H39-F39)/(F39)</f>
        <v>0.047581284694686754</v>
      </c>
      <c r="H39" s="8">
        <v>2642</v>
      </c>
      <c r="I39" s="9">
        <f>SUM(J39-H39)/(H39)</f>
        <v>0.059046177138531414</v>
      </c>
      <c r="J39" s="8">
        <v>2798</v>
      </c>
      <c r="K39" s="9">
        <f>SUM(L39-J39)/(J39)</f>
        <v>0.023230879199428164</v>
      </c>
      <c r="L39" s="8">
        <v>2863</v>
      </c>
      <c r="M39" s="9">
        <f>SUM(N39-L39)/(L39)</f>
        <v>0.028641285365001747</v>
      </c>
      <c r="N39" s="8">
        <v>2945</v>
      </c>
      <c r="O39" s="9">
        <f>SUM(P39-N39)/(N39)</f>
        <v>0.0013582342954159593</v>
      </c>
      <c r="P39" s="8">
        <v>2949</v>
      </c>
      <c r="Q39" s="9">
        <f>SUM(R39-P39)/(P39)</f>
        <v>0.060698541878602914</v>
      </c>
      <c r="R39" s="8">
        <v>3128</v>
      </c>
      <c r="S39" s="9">
        <f>SUM(T39-R39)/(R39)</f>
        <v>0.014066496163682864</v>
      </c>
      <c r="T39" s="8">
        <v>3172</v>
      </c>
    </row>
    <row r="40" spans="1:20" s="3" customFormat="1" ht="21" customHeight="1">
      <c r="A40" s="7" t="s">
        <v>28</v>
      </c>
      <c r="B40" s="8"/>
      <c r="C40" s="4"/>
      <c r="D40" s="8"/>
      <c r="E40" s="4"/>
      <c r="F40" s="8"/>
      <c r="G40" s="4"/>
      <c r="H40" s="8"/>
      <c r="I40" s="4"/>
      <c r="J40" s="8"/>
      <c r="K40" s="4"/>
      <c r="L40" s="8"/>
      <c r="M40" s="4"/>
      <c r="N40" s="8"/>
      <c r="O40" s="4"/>
      <c r="P40" s="8"/>
      <c r="R40" s="8"/>
      <c r="T40" s="8"/>
    </row>
    <row r="41" spans="1:20" s="3" customFormat="1" ht="12.75" customHeight="1">
      <c r="A41" s="18">
        <v>1</v>
      </c>
      <c r="B41" s="8"/>
      <c r="C41" s="4"/>
      <c r="D41" s="8"/>
      <c r="E41" s="4"/>
      <c r="F41" s="8"/>
      <c r="G41" s="4"/>
      <c r="H41" s="8"/>
      <c r="I41" s="4"/>
      <c r="J41" s="8"/>
      <c r="K41" s="4"/>
      <c r="L41" s="8"/>
      <c r="M41" s="4"/>
      <c r="N41" s="8"/>
      <c r="O41" s="4"/>
      <c r="P41" s="8"/>
      <c r="R41" s="8">
        <v>6776</v>
      </c>
      <c r="S41" s="9">
        <f>SUM(T41-R41)/(R41)</f>
        <v>0.055342384887839435</v>
      </c>
      <c r="T41" s="8">
        <v>7151</v>
      </c>
    </row>
    <row r="42" spans="1:20" s="3" customFormat="1" ht="13.5" customHeight="1">
      <c r="A42" s="18">
        <v>2</v>
      </c>
      <c r="B42" s="8"/>
      <c r="C42" s="4"/>
      <c r="D42" s="8"/>
      <c r="E42" s="4"/>
      <c r="F42" s="8"/>
      <c r="G42" s="4"/>
      <c r="H42" s="8"/>
      <c r="I42" s="4"/>
      <c r="J42" s="8"/>
      <c r="K42" s="4"/>
      <c r="L42" s="8"/>
      <c r="M42" s="4"/>
      <c r="N42" s="8"/>
      <c r="O42" s="4"/>
      <c r="P42" s="8"/>
      <c r="R42" s="8">
        <v>1731</v>
      </c>
      <c r="S42" s="9">
        <f>SUM(T42-R42)/(R42)</f>
        <v>0.43731946851530906</v>
      </c>
      <c r="T42" s="8">
        <v>2488</v>
      </c>
    </row>
    <row r="43" spans="1:20" s="3" customFormat="1" ht="12.75" customHeight="1">
      <c r="A43" s="7" t="s">
        <v>29</v>
      </c>
      <c r="B43" s="8">
        <v>4316</v>
      </c>
      <c r="C43" s="9">
        <f>SUM(D43-B43)/(B43)</f>
        <v>0.021779425393883226</v>
      </c>
      <c r="D43" s="8">
        <v>4410</v>
      </c>
      <c r="E43" s="9">
        <f>SUM(F43-D43)/(D43)</f>
        <v>0.04965986394557823</v>
      </c>
      <c r="F43" s="8">
        <v>4629</v>
      </c>
      <c r="G43" s="9">
        <f>SUM(H43-F43)/(F43)</f>
        <v>0.03240440699935191</v>
      </c>
      <c r="H43" s="8">
        <v>4779</v>
      </c>
      <c r="I43" s="9">
        <f>SUM(J43-H43)/(H43)</f>
        <v>0.055660179953965265</v>
      </c>
      <c r="J43" s="8">
        <v>5045</v>
      </c>
      <c r="K43" s="9">
        <f>SUM(L43-J43)/(J43)</f>
        <v>0.0622398414271556</v>
      </c>
      <c r="L43" s="8">
        <v>5359</v>
      </c>
      <c r="M43" s="9">
        <f>SUM(N43-L43)/(L43)</f>
        <v>0.05504758350438515</v>
      </c>
      <c r="N43" s="8">
        <v>5654</v>
      </c>
      <c r="O43" s="9">
        <f>SUM(P43-N43)/(N43)</f>
        <v>0.02529182879377432</v>
      </c>
      <c r="P43" s="8">
        <v>5797</v>
      </c>
      <c r="Q43" s="9"/>
      <c r="R43" s="15"/>
      <c r="S43" s="9"/>
      <c r="T43" s="15"/>
    </row>
    <row r="44" spans="1:20" s="3" customFormat="1" ht="12.75" customHeight="1">
      <c r="A44" s="7" t="s">
        <v>30</v>
      </c>
      <c r="B44" s="8">
        <v>2726</v>
      </c>
      <c r="C44" s="9">
        <f>SUM(D44-B44)/(B44)</f>
        <v>0.04475421863536317</v>
      </c>
      <c r="D44" s="8">
        <v>2848</v>
      </c>
      <c r="E44" s="9">
        <f>SUM(F44-D44)/(D44)</f>
        <v>0.026334269662921347</v>
      </c>
      <c r="F44" s="8">
        <v>2923</v>
      </c>
      <c r="G44" s="9">
        <f>SUM(H44-F44)/(F44)</f>
        <v>0.057817310981867945</v>
      </c>
      <c r="H44" s="8">
        <v>3092</v>
      </c>
      <c r="I44" s="9">
        <f>SUM(J44-H44)/(H44)</f>
        <v>0.06953428201811125</v>
      </c>
      <c r="J44" s="8">
        <v>3307</v>
      </c>
      <c r="K44" s="9">
        <f>SUM(L44-J44)/(J44)</f>
        <v>0.07862110674327184</v>
      </c>
      <c r="L44" s="8">
        <v>3567</v>
      </c>
      <c r="M44" s="9">
        <f>SUM(N44-L44)/(L44)</f>
        <v>0.04121110176619008</v>
      </c>
      <c r="N44" s="8">
        <v>3714</v>
      </c>
      <c r="O44" s="9">
        <f>SUM(P44-N44)/(N44)</f>
        <v>0.05277329025309639</v>
      </c>
      <c r="P44" s="8">
        <v>3910</v>
      </c>
      <c r="Q44" s="9">
        <f>SUM(R44-P44)/(P44)</f>
        <v>0.09948849104859335</v>
      </c>
      <c r="R44" s="15">
        <v>4299</v>
      </c>
      <c r="S44" s="9">
        <f>SUM(T44-R44)/(R44)</f>
        <v>0</v>
      </c>
      <c r="T44" s="15">
        <v>4299</v>
      </c>
    </row>
    <row r="45" spans="1:20" s="3" customFormat="1" ht="21" customHeight="1">
      <c r="A45" s="7" t="s">
        <v>31</v>
      </c>
      <c r="B45" s="8">
        <v>4257</v>
      </c>
      <c r="C45" s="9">
        <f>SUM(D45-B45)/(B45)</f>
        <v>0.09090909090909091</v>
      </c>
      <c r="D45" s="8">
        <v>4644</v>
      </c>
      <c r="E45" s="9">
        <f>SUM(F45-D45)/(D45)</f>
        <v>0.07428940568475452</v>
      </c>
      <c r="F45" s="8">
        <v>4989</v>
      </c>
      <c r="G45" s="9">
        <f>SUM(H45-F45)/(F45)</f>
        <v>0.10362798155943075</v>
      </c>
      <c r="H45" s="8">
        <v>5506</v>
      </c>
      <c r="I45" s="9">
        <f>SUM(J45-H45)/(H45)</f>
        <v>0.08772248456229567</v>
      </c>
      <c r="J45" s="8">
        <v>5989</v>
      </c>
      <c r="K45" s="9">
        <f>SUM(L45-J45)/(J45)</f>
        <v>0.07747537151444314</v>
      </c>
      <c r="L45" s="8">
        <v>6453</v>
      </c>
      <c r="M45" s="9">
        <f>SUM(N45-L45)/(L45)</f>
        <v>0.07298930729893073</v>
      </c>
      <c r="N45" s="8">
        <v>6924</v>
      </c>
      <c r="O45" s="9">
        <f>SUM(P45-N45)/(N45)</f>
        <v>0.07235701906412478</v>
      </c>
      <c r="P45" s="8">
        <v>7425</v>
      </c>
      <c r="Q45" s="9">
        <f>SUM(R45-P45)/(P45)</f>
        <v>0.09818181818181818</v>
      </c>
      <c r="R45" s="8">
        <v>8154</v>
      </c>
      <c r="S45" s="9">
        <f>SUM(T45-R45)/(R45)</f>
        <v>0.039735099337748346</v>
      </c>
      <c r="T45" s="8">
        <v>8478</v>
      </c>
    </row>
    <row r="46" spans="1:20" s="3" customFormat="1" ht="21" customHeight="1">
      <c r="A46" s="7" t="s">
        <v>53</v>
      </c>
      <c r="B46" s="8"/>
      <c r="C46" s="9"/>
      <c r="D46" s="8"/>
      <c r="E46" s="9"/>
      <c r="F46" s="8"/>
      <c r="G46" s="9"/>
      <c r="H46" s="8"/>
      <c r="I46" s="9"/>
      <c r="J46" s="8"/>
      <c r="K46" s="9"/>
      <c r="L46" s="8"/>
      <c r="M46" s="9"/>
      <c r="N46" s="8"/>
      <c r="O46" s="9"/>
      <c r="P46" s="8"/>
      <c r="Q46" s="9"/>
      <c r="R46" s="8"/>
      <c r="S46" s="9"/>
      <c r="T46" s="8">
        <v>136</v>
      </c>
    </row>
    <row r="47" spans="1:20" s="3" customFormat="1" ht="21" customHeight="1">
      <c r="A47" s="7" t="s">
        <v>50</v>
      </c>
      <c r="B47" s="8"/>
      <c r="C47" s="9"/>
      <c r="D47" s="8"/>
      <c r="E47" s="9"/>
      <c r="F47" s="8"/>
      <c r="G47" s="9"/>
      <c r="H47" s="8"/>
      <c r="I47" s="9"/>
      <c r="J47" s="8"/>
      <c r="K47" s="9"/>
      <c r="L47" s="8"/>
      <c r="M47" s="9"/>
      <c r="N47" s="8"/>
      <c r="O47" s="9"/>
      <c r="P47" s="8"/>
      <c r="Q47" s="9"/>
      <c r="R47" s="8">
        <v>164</v>
      </c>
      <c r="S47" s="9">
        <f>SUM(T47-R47)/(R47)</f>
        <v>1.3658536585365855</v>
      </c>
      <c r="T47" s="8">
        <v>388</v>
      </c>
    </row>
    <row r="48" spans="1:20" s="3" customFormat="1" ht="21" customHeight="1">
      <c r="A48" s="7" t="s">
        <v>32</v>
      </c>
      <c r="B48" s="8"/>
      <c r="C48" s="4"/>
      <c r="D48" s="8"/>
      <c r="E48" s="4"/>
      <c r="F48" s="8"/>
      <c r="G48" s="4"/>
      <c r="H48" s="8"/>
      <c r="I48" s="4"/>
      <c r="J48" s="8"/>
      <c r="K48" s="4"/>
      <c r="L48" s="8"/>
      <c r="M48" s="4"/>
      <c r="N48" s="8"/>
      <c r="O48" s="4"/>
      <c r="P48" s="8"/>
      <c r="R48" s="8"/>
      <c r="T48" s="8"/>
    </row>
    <row r="49" spans="1:20" s="3" customFormat="1" ht="12.75" customHeight="1">
      <c r="A49" s="7" t="s">
        <v>19</v>
      </c>
      <c r="B49" s="8">
        <v>6421</v>
      </c>
      <c r="C49" s="9">
        <f aca="true" t="shared" si="2" ref="C49:C54">SUM(D49-B49)/(B49)</f>
        <v>-0.01027877277682604</v>
      </c>
      <c r="D49" s="8">
        <v>6355</v>
      </c>
      <c r="E49" s="9">
        <f aca="true" t="shared" si="3" ref="E49:E54">SUM(F49-D49)/(D49)</f>
        <v>0.041699449252557044</v>
      </c>
      <c r="F49" s="8">
        <v>6620</v>
      </c>
      <c r="G49" s="9">
        <f aca="true" t="shared" si="4" ref="G49:G54">SUM(H49-F49)/(F49)</f>
        <v>0.03187311178247734</v>
      </c>
      <c r="H49" s="8">
        <v>6831</v>
      </c>
      <c r="I49" s="9">
        <f aca="true" t="shared" si="5" ref="I49:I56">SUM(J49-H49)/(H49)</f>
        <v>0.020202020202020204</v>
      </c>
      <c r="J49" s="8">
        <v>6969</v>
      </c>
      <c r="K49" s="9">
        <f aca="true" t="shared" si="6" ref="K49:K56">SUM(L49-J49)/(J49)</f>
        <v>0.03400774860094705</v>
      </c>
      <c r="L49" s="8">
        <v>7206</v>
      </c>
      <c r="M49" s="9">
        <f aca="true" t="shared" si="7" ref="M49:M56">SUM(N49-L49)/(L49)</f>
        <v>0.014432417429919511</v>
      </c>
      <c r="N49" s="8">
        <v>7310</v>
      </c>
      <c r="O49" s="9">
        <f aca="true" t="shared" si="8" ref="O49:O56">SUM(P49-N49)/(N49)</f>
        <v>0</v>
      </c>
      <c r="P49" s="8">
        <v>7310</v>
      </c>
      <c r="Q49" s="9">
        <f aca="true" t="shared" si="9" ref="Q49:Q56">SUM(R49-P49)/(P49)</f>
        <v>0.04322845417236662</v>
      </c>
      <c r="R49" s="8">
        <v>7626</v>
      </c>
      <c r="S49" s="9">
        <f aca="true" t="shared" si="10" ref="S49:S56">SUM(T49-R49)/(R49)</f>
        <v>-0.007736690270128508</v>
      </c>
      <c r="T49" s="8">
        <v>7567</v>
      </c>
    </row>
    <row r="50" spans="1:20" s="3" customFormat="1" ht="12.75" customHeight="1">
      <c r="A50" s="7" t="s">
        <v>20</v>
      </c>
      <c r="B50" s="8">
        <v>1491</v>
      </c>
      <c r="C50" s="9">
        <f t="shared" si="2"/>
        <v>0.038900067069081154</v>
      </c>
      <c r="D50" s="8">
        <v>1549</v>
      </c>
      <c r="E50" s="9">
        <f t="shared" si="3"/>
        <v>-0.006455777921239509</v>
      </c>
      <c r="F50" s="8">
        <v>1539</v>
      </c>
      <c r="G50" s="9">
        <f t="shared" si="4"/>
        <v>0.029889538661468484</v>
      </c>
      <c r="H50" s="8">
        <v>1585</v>
      </c>
      <c r="I50" s="9">
        <f t="shared" si="5"/>
        <v>0.00694006309148265</v>
      </c>
      <c r="J50" s="8">
        <v>1596</v>
      </c>
      <c r="K50" s="9">
        <f t="shared" si="6"/>
        <v>0.010651629072681704</v>
      </c>
      <c r="L50" s="8">
        <v>1613</v>
      </c>
      <c r="M50" s="9">
        <f t="shared" si="7"/>
        <v>-0.006819590824550527</v>
      </c>
      <c r="N50" s="8">
        <v>1602</v>
      </c>
      <c r="O50" s="9">
        <f t="shared" si="8"/>
        <v>0.028089887640449437</v>
      </c>
      <c r="P50" s="8">
        <v>1647</v>
      </c>
      <c r="Q50" s="9">
        <f t="shared" si="9"/>
        <v>0.06253794778384943</v>
      </c>
      <c r="R50" s="8">
        <v>1750</v>
      </c>
      <c r="S50" s="9">
        <f t="shared" si="10"/>
        <v>0.072</v>
      </c>
      <c r="T50" s="8">
        <v>1876</v>
      </c>
    </row>
    <row r="51" spans="1:20" s="3" customFormat="1" ht="21" customHeight="1">
      <c r="A51" s="7" t="s">
        <v>33</v>
      </c>
      <c r="B51" s="8">
        <v>4824</v>
      </c>
      <c r="C51" s="9">
        <f t="shared" si="2"/>
        <v>0.1011608623548922</v>
      </c>
      <c r="D51" s="8">
        <v>5312</v>
      </c>
      <c r="E51" s="9">
        <f t="shared" si="3"/>
        <v>0.07435993975903614</v>
      </c>
      <c r="F51" s="8">
        <v>5707</v>
      </c>
      <c r="G51" s="9">
        <f t="shared" si="4"/>
        <v>0.07920098125109515</v>
      </c>
      <c r="H51" s="8">
        <v>6159</v>
      </c>
      <c r="I51" s="9">
        <f t="shared" si="5"/>
        <v>0.06445851599285599</v>
      </c>
      <c r="J51" s="8">
        <v>6556</v>
      </c>
      <c r="K51" s="9">
        <f t="shared" si="6"/>
        <v>0.06055521659548505</v>
      </c>
      <c r="L51" s="8">
        <v>6953</v>
      </c>
      <c r="M51" s="9">
        <f t="shared" si="7"/>
        <v>0.05810441536027614</v>
      </c>
      <c r="N51" s="8">
        <v>7357</v>
      </c>
      <c r="O51" s="9">
        <f t="shared" si="8"/>
        <v>0.07978795704770966</v>
      </c>
      <c r="P51" s="8">
        <v>7944</v>
      </c>
      <c r="Q51" s="9">
        <f t="shared" si="9"/>
        <v>0.059415911379657606</v>
      </c>
      <c r="R51" s="8">
        <v>8416</v>
      </c>
      <c r="S51" s="9">
        <f t="shared" si="10"/>
        <v>0.04075570342205323</v>
      </c>
      <c r="T51" s="8">
        <v>8759</v>
      </c>
    </row>
    <row r="52" spans="1:20" s="3" customFormat="1" ht="21" customHeight="1">
      <c r="A52" s="7" t="s">
        <v>34</v>
      </c>
      <c r="B52" s="8">
        <v>10824</v>
      </c>
      <c r="C52" s="9">
        <f t="shared" si="2"/>
        <v>0.021526237989652624</v>
      </c>
      <c r="D52" s="8">
        <v>11057</v>
      </c>
      <c r="E52" s="9">
        <f t="shared" si="3"/>
        <v>0.021796147237044407</v>
      </c>
      <c r="F52" s="8">
        <v>11298</v>
      </c>
      <c r="G52" s="9">
        <f t="shared" si="4"/>
        <v>0.027084439723844927</v>
      </c>
      <c r="H52" s="8">
        <v>11604</v>
      </c>
      <c r="I52" s="9">
        <f t="shared" si="5"/>
        <v>0.016976904515684246</v>
      </c>
      <c r="J52" s="8">
        <v>11801</v>
      </c>
      <c r="K52" s="9">
        <f t="shared" si="6"/>
        <v>0.023896279976273197</v>
      </c>
      <c r="L52" s="8">
        <v>12083</v>
      </c>
      <c r="M52" s="9">
        <f t="shared" si="7"/>
        <v>0.007696764048663411</v>
      </c>
      <c r="N52" s="8">
        <v>12176</v>
      </c>
      <c r="O52" s="9">
        <f t="shared" si="8"/>
        <v>0.029073587385019712</v>
      </c>
      <c r="P52" s="8">
        <v>12530</v>
      </c>
      <c r="Q52" s="9">
        <f t="shared" si="9"/>
        <v>0.031045490822027136</v>
      </c>
      <c r="R52" s="8">
        <v>12919</v>
      </c>
      <c r="S52" s="9">
        <f t="shared" si="10"/>
        <v>0.018886910751606163</v>
      </c>
      <c r="T52" s="8">
        <v>13163</v>
      </c>
    </row>
    <row r="53" spans="1:20" s="3" customFormat="1" ht="21" customHeight="1">
      <c r="A53" s="7" t="s">
        <v>39</v>
      </c>
      <c r="B53" s="8">
        <v>3329</v>
      </c>
      <c r="C53" s="9">
        <f t="shared" si="2"/>
        <v>0.1279663562631421</v>
      </c>
      <c r="D53" s="8">
        <v>3755</v>
      </c>
      <c r="E53" s="9">
        <f t="shared" si="3"/>
        <v>0.1033288948069241</v>
      </c>
      <c r="F53" s="8">
        <v>4143</v>
      </c>
      <c r="G53" s="9">
        <f t="shared" si="4"/>
        <v>0.09775524981897175</v>
      </c>
      <c r="H53" s="8">
        <v>4548</v>
      </c>
      <c r="I53" s="9">
        <f t="shared" si="5"/>
        <v>0.09938434476693052</v>
      </c>
      <c r="J53" s="8">
        <v>5000</v>
      </c>
      <c r="K53" s="9">
        <f t="shared" si="6"/>
        <v>0.0862</v>
      </c>
      <c r="L53" s="8">
        <v>5431</v>
      </c>
      <c r="M53" s="9">
        <f t="shared" si="7"/>
        <v>0.06481310992450745</v>
      </c>
      <c r="N53" s="8">
        <v>5783</v>
      </c>
      <c r="O53" s="9">
        <f t="shared" si="8"/>
        <v>0.06536399792495244</v>
      </c>
      <c r="P53" s="8">
        <v>6161</v>
      </c>
      <c r="Q53" s="9">
        <f t="shared" si="9"/>
        <v>0.10095763674728128</v>
      </c>
      <c r="R53" s="8">
        <v>6783</v>
      </c>
      <c r="S53" s="9">
        <f t="shared" si="10"/>
        <v>0.054695562435500514</v>
      </c>
      <c r="T53" s="8">
        <v>7154</v>
      </c>
    </row>
    <row r="54" spans="1:20" s="3" customFormat="1" ht="21" customHeight="1">
      <c r="A54" s="7" t="s">
        <v>35</v>
      </c>
      <c r="B54" s="8">
        <v>16464</v>
      </c>
      <c r="C54" s="9">
        <f t="shared" si="2"/>
        <v>0.034499514091350825</v>
      </c>
      <c r="D54" s="8">
        <v>17032</v>
      </c>
      <c r="E54" s="9">
        <f t="shared" si="3"/>
        <v>0.020079849694692342</v>
      </c>
      <c r="F54" s="8">
        <v>17374</v>
      </c>
      <c r="G54" s="9">
        <f t="shared" si="4"/>
        <v>0.028030390238287097</v>
      </c>
      <c r="H54" s="8">
        <v>17861</v>
      </c>
      <c r="I54" s="9">
        <f t="shared" si="5"/>
        <v>0.02681820726723028</v>
      </c>
      <c r="J54" s="8">
        <v>18340</v>
      </c>
      <c r="K54" s="9">
        <f t="shared" si="6"/>
        <v>0.016739367502726282</v>
      </c>
      <c r="L54" s="8">
        <v>18647</v>
      </c>
      <c r="M54" s="9">
        <f t="shared" si="7"/>
        <v>0.014640424733201051</v>
      </c>
      <c r="N54" s="8">
        <v>18920</v>
      </c>
      <c r="O54" s="9">
        <f t="shared" si="8"/>
        <v>0.030285412262156447</v>
      </c>
      <c r="P54" s="8">
        <v>19493</v>
      </c>
      <c r="Q54" s="9">
        <f t="shared" si="9"/>
        <v>0.10778228081875545</v>
      </c>
      <c r="R54" s="8">
        <v>21594</v>
      </c>
      <c r="S54" s="9">
        <f t="shared" si="10"/>
        <v>0.016624988422710013</v>
      </c>
      <c r="T54" s="8">
        <v>21953</v>
      </c>
    </row>
    <row r="55" spans="1:20" s="3" customFormat="1" ht="21" customHeight="1">
      <c r="A55" s="7" t="s">
        <v>46</v>
      </c>
      <c r="B55" s="11">
        <v>8.04</v>
      </c>
      <c r="C55" s="9">
        <v>0.01</v>
      </c>
      <c r="D55" s="11">
        <v>8.12</v>
      </c>
      <c r="E55" s="9">
        <v>0.02</v>
      </c>
      <c r="F55" s="11">
        <v>8.29</v>
      </c>
      <c r="G55" s="9">
        <v>0.02</v>
      </c>
      <c r="H55" s="11">
        <v>8.35</v>
      </c>
      <c r="I55" s="9">
        <f t="shared" si="5"/>
        <v>0.020359281437125742</v>
      </c>
      <c r="J55" s="11">
        <v>8.52</v>
      </c>
      <c r="K55" s="9">
        <f t="shared" si="6"/>
        <v>0.03990610328638496</v>
      </c>
      <c r="L55" s="11">
        <v>8.86</v>
      </c>
      <c r="M55" s="9">
        <f t="shared" si="7"/>
        <v>0.006772009029345429</v>
      </c>
      <c r="N55" s="11">
        <v>8.92</v>
      </c>
      <c r="O55" s="9">
        <f t="shared" si="8"/>
        <v>0.010089686098654693</v>
      </c>
      <c r="P55" s="11">
        <v>9.01</v>
      </c>
      <c r="Q55" s="16">
        <f t="shared" si="9"/>
        <v>-0.03218645948945607</v>
      </c>
      <c r="R55" s="17">
        <v>8.72</v>
      </c>
      <c r="S55" s="16">
        <f t="shared" si="10"/>
        <v>0.029816513761467864</v>
      </c>
      <c r="T55" s="17">
        <v>8.98</v>
      </c>
    </row>
    <row r="56" spans="1:20" s="3" customFormat="1" ht="12.75" customHeight="1">
      <c r="A56" s="7" t="s">
        <v>36</v>
      </c>
      <c r="B56" s="11">
        <f>SUM(2533611/B54)</f>
        <v>153.88793731778426</v>
      </c>
      <c r="C56" s="9">
        <f>SUM(D56-B56)/(B56)</f>
        <v>0.04403845842424408</v>
      </c>
      <c r="D56" s="11">
        <f>SUM(2736445/D54)</f>
        <v>160.66492484734619</v>
      </c>
      <c r="E56" s="9">
        <f>SUM(F56-D56)/(D56)</f>
        <v>0.04962992501122666</v>
      </c>
      <c r="F56" s="11">
        <f>SUM(2929929/F54)</f>
        <v>168.63871301945434</v>
      </c>
      <c r="G56" s="9">
        <f>SUM(H56-F56)/(F56)</f>
        <v>0.06678791602935195</v>
      </c>
      <c r="H56" s="11">
        <f>SUM(3213225/H54)</f>
        <v>179.90174122389564</v>
      </c>
      <c r="I56" s="9">
        <f t="shared" si="5"/>
        <v>0.04746989271514734</v>
      </c>
      <c r="J56" s="11">
        <f>SUM(3456020/J54)</f>
        <v>188.44165757906217</v>
      </c>
      <c r="K56" s="9">
        <f t="shared" si="6"/>
        <v>0.052516264882125505</v>
      </c>
      <c r="L56" s="11">
        <f>SUM(3698407/L54)</f>
        <v>198.337909583311</v>
      </c>
      <c r="M56" s="9">
        <f t="shared" si="7"/>
        <v>0.04944546775387262</v>
      </c>
      <c r="N56" s="11">
        <f>SUM(3938100/N54)</f>
        <v>208.1448202959831</v>
      </c>
      <c r="O56" s="9">
        <f t="shared" si="8"/>
        <v>0.02928335999593713</v>
      </c>
      <c r="P56" s="11">
        <v>214.24</v>
      </c>
      <c r="Q56" s="16">
        <f t="shared" si="9"/>
        <v>-0.03185323171187647</v>
      </c>
      <c r="R56" s="17">
        <f>4478936/21594</f>
        <v>207.4157636380476</v>
      </c>
      <c r="S56" s="16">
        <f t="shared" si="10"/>
        <v>0.033286941362859424</v>
      </c>
      <c r="T56" s="17">
        <v>214.32</v>
      </c>
    </row>
    <row r="57" spans="1:20" s="3" customFormat="1" ht="25.5" customHeight="1">
      <c r="A57" s="7" t="s">
        <v>49</v>
      </c>
      <c r="B57" s="4"/>
      <c r="C57" s="4"/>
      <c r="D57" s="4"/>
      <c r="E57" s="4"/>
      <c r="F57" s="4"/>
      <c r="G57" s="4"/>
      <c r="H57" s="4"/>
      <c r="I57" s="4"/>
      <c r="J57" s="4"/>
      <c r="K57" s="4"/>
      <c r="L57" s="4"/>
      <c r="M57" s="4"/>
      <c r="N57" s="4"/>
      <c r="O57" s="4"/>
      <c r="P57" s="4"/>
      <c r="Q57" s="4"/>
      <c r="R57" s="4"/>
      <c r="S57" s="4"/>
      <c r="T57" s="4"/>
    </row>
    <row r="58" spans="1:20" s="3" customFormat="1" ht="30.75" customHeight="1">
      <c r="A58" s="20" t="s">
        <v>52</v>
      </c>
      <c r="B58" s="20"/>
      <c r="C58" s="20"/>
      <c r="D58" s="20"/>
      <c r="E58" s="20"/>
      <c r="F58" s="20"/>
      <c r="G58" s="20"/>
      <c r="H58" s="20"/>
      <c r="I58" s="20"/>
      <c r="J58" s="20"/>
      <c r="K58" s="20"/>
      <c r="L58" s="20"/>
      <c r="M58" s="20"/>
      <c r="N58" s="20"/>
      <c r="O58" s="20"/>
      <c r="P58" s="20"/>
      <c r="Q58" s="20"/>
      <c r="R58" s="20"/>
      <c r="S58" s="20"/>
      <c r="T58" s="20"/>
    </row>
    <row r="59" spans="1:20" s="3" customFormat="1" ht="12.75" customHeight="1">
      <c r="A59" s="14"/>
      <c r="B59" s="14"/>
      <c r="C59" s="14"/>
      <c r="D59" s="14"/>
      <c r="E59" s="14"/>
      <c r="F59" s="14"/>
      <c r="G59" s="14"/>
      <c r="H59" s="14"/>
      <c r="I59" s="14"/>
      <c r="J59" s="14"/>
      <c r="K59" s="14"/>
      <c r="L59" s="4"/>
      <c r="M59" s="4"/>
      <c r="N59" s="4"/>
      <c r="O59" s="4"/>
      <c r="P59" s="4"/>
      <c r="Q59" s="4"/>
      <c r="R59" s="4"/>
      <c r="S59" s="4"/>
      <c r="T59" s="4"/>
    </row>
    <row r="60" spans="1:11" ht="12.75" customHeight="1" hidden="1">
      <c r="A60" s="14"/>
      <c r="B60" s="14"/>
      <c r="C60" s="14"/>
      <c r="D60" s="14"/>
      <c r="E60" s="14"/>
      <c r="F60" s="14"/>
      <c r="G60" s="14"/>
      <c r="H60" s="14"/>
      <c r="I60" s="14"/>
      <c r="J60" s="14"/>
      <c r="K60" s="14"/>
    </row>
    <row r="61" ht="12.75" customHeight="1" hidden="1">
      <c r="A61" s="12"/>
    </row>
    <row r="62" ht="12.75" customHeight="1" hidden="1"/>
    <row r="63" ht="12.75" customHeight="1" hidden="1"/>
    <row r="64" ht="12.75" customHeight="1" hidden="1"/>
    <row r="65" ht="12.75" customHeight="1" hidden="1"/>
    <row r="66" ht="12.75" customHeight="1" hidden="1"/>
    <row r="67" ht="12.75" customHeight="1" hidden="1"/>
    <row r="68" ht="12.75" customHeight="1" hidden="1"/>
    <row r="69" ht="14.25" customHeight="1" hidden="1"/>
    <row r="70" ht="14.25" customHeight="1" hidden="1"/>
    <row r="71" ht="14.25" customHeight="1" hidden="1"/>
    <row r="72" ht="14.25" customHeight="1" hidden="1"/>
    <row r="73" ht="14.25" customHeight="1" hidden="1"/>
    <row r="74" ht="14.25" customHeight="1" hidden="1"/>
    <row r="75" ht="14.25" customHeight="1" hidden="1"/>
    <row r="76" ht="14.25" customHeight="1" hidden="1"/>
    <row r="77" ht="14.25" customHeight="1" hidden="1"/>
    <row r="78" ht="14.25" customHeight="1" hidden="1"/>
    <row r="79" ht="14.25" customHeight="1" hidden="1"/>
    <row r="80" ht="14.25" customHeight="1" hidden="1"/>
    <row r="81" ht="14.25" customHeight="1" hidden="1"/>
    <row r="82" ht="14.25" customHeight="1" hidden="1"/>
    <row r="83" ht="14.25" customHeight="1" hidden="1"/>
    <row r="84" ht="14.25" customHeight="1" hidden="1"/>
    <row r="85" ht="14.25" customHeight="1" hidden="1"/>
    <row r="86" ht="14.25" customHeight="1" hidden="1"/>
    <row r="87" ht="14.25" customHeight="1" hidden="1"/>
    <row r="88" ht="14.25" customHeight="1" hidden="1"/>
    <row r="89" ht="14.25" customHeight="1" hidden="1"/>
    <row r="90" ht="14.25" customHeight="1" hidden="1"/>
    <row r="91" ht="14.25" customHeight="1" hidden="1"/>
    <row r="92" ht="14.25" customHeight="1" hidden="1"/>
    <row r="93" ht="14.25" customHeight="1" hidden="1"/>
    <row r="94" ht="14.25" customHeight="1" hidden="1"/>
    <row r="95" ht="14.25" customHeight="1" hidden="1"/>
    <row r="96" ht="14.25" customHeight="1" hidden="1"/>
    <row r="97" ht="14.25" customHeight="1" hidden="1"/>
    <row r="98" ht="14.25" customHeight="1" hidden="1"/>
    <row r="99" ht="14.25" customHeight="1" hidden="1"/>
    <row r="100" ht="14.25" customHeight="1" hidden="1"/>
    <row r="101" ht="14.25" customHeight="1" hidden="1"/>
  </sheetData>
  <sheetProtection/>
  <mergeCells count="2">
    <mergeCell ref="A1:T1"/>
    <mergeCell ref="A58:T58"/>
  </mergeCells>
  <printOptions horizontalCentered="1"/>
  <pageMargins left="0" right="0" top="0.94488188976378" bottom="0" header="0.236220472440945" footer="0"/>
  <pageSetup horizontalDpi="600" verticalDpi="600" orientation="portrait" scale="60" r:id="rId1"/>
  <headerFooter alignWithMargins="0">
    <oddFooter>&amp;C&amp;"Serifa Std 45 Light,Regular"&amp;10© 2016 The College Board. College Board, Advanced Placement Program, AP, AP Central and the acorn logo are registered trademarks of the College Board.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NUMBER OF SCHOOLS OFFERING AP EXAMS (by subject)</dc:title>
  <dc:subject>A P</dc:subject>
  <dc:creator>E T S</dc:creator>
  <cp:keywords/>
  <dc:description/>
  <cp:lastModifiedBy>Amanda Ermert</cp:lastModifiedBy>
  <cp:lastPrinted>2015-08-25T16:34:10Z</cp:lastPrinted>
  <dcterms:created xsi:type="dcterms:W3CDTF">1999-08-04T19:48:29Z</dcterms:created>
  <dcterms:modified xsi:type="dcterms:W3CDTF">2016-07-22T14:54:31Z</dcterms:modified>
  <cp:category/>
  <cp:version/>
  <cp:contentType/>
  <cp:contentStatus/>
</cp:coreProperties>
</file>