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>
    <definedName name="aa">'A'!$L$125</definedName>
  </definedNames>
  <calcPr fullCalcOnLoad="1"/>
</workbook>
</file>

<file path=xl/sharedStrings.xml><?xml version="1.0" encoding="utf-8"?>
<sst xmlns="http://schemas.openxmlformats.org/spreadsheetml/2006/main" count="151" uniqueCount="65">
  <si>
    <t xml:space="preserve">               </t>
  </si>
  <si>
    <t xml:space="preserve">    %</t>
  </si>
  <si>
    <t>%</t>
  </si>
  <si>
    <t xml:space="preserve">   SUBJECT </t>
  </si>
  <si>
    <t xml:space="preserve">  Change</t>
  </si>
  <si>
    <t>1991</t>
  </si>
  <si>
    <t>Change</t>
  </si>
  <si>
    <t>Art (Total)</t>
  </si>
  <si>
    <t xml:space="preserve">   % of Total</t>
  </si>
  <si>
    <t xml:space="preserve">      % of Total</t>
  </si>
  <si>
    <t xml:space="preserve">  Studio-Drawing</t>
  </si>
  <si>
    <t xml:space="preserve">     % of Total</t>
  </si>
  <si>
    <t xml:space="preserve">  Studio-General</t>
  </si>
  <si>
    <t>Biology</t>
  </si>
  <si>
    <t>Calculus (Total)</t>
  </si>
  <si>
    <t xml:space="preserve">   Calculus AB</t>
  </si>
  <si>
    <t xml:space="preserve">   Calculus BC</t>
  </si>
  <si>
    <t>Chemistry</t>
  </si>
  <si>
    <t xml:space="preserve">   Computer Science A </t>
  </si>
  <si>
    <t xml:space="preserve">   Computer Science AB</t>
  </si>
  <si>
    <t>Economics (Total)</t>
  </si>
  <si>
    <t xml:space="preserve">   Microeconomics</t>
  </si>
  <si>
    <t xml:space="preserve">   Macroeconomics</t>
  </si>
  <si>
    <t>English (Total)</t>
  </si>
  <si>
    <t xml:space="preserve">   English Lang/Comp</t>
  </si>
  <si>
    <t xml:space="preserve">   English Lit/Comp</t>
  </si>
  <si>
    <t>Environmental Science</t>
  </si>
  <si>
    <t>European History</t>
  </si>
  <si>
    <t xml:space="preserve">     %</t>
  </si>
  <si>
    <t>French (Total)</t>
  </si>
  <si>
    <t xml:space="preserve">   French Language</t>
  </si>
  <si>
    <t xml:space="preserve">   French Literature</t>
  </si>
  <si>
    <t>German Language</t>
  </si>
  <si>
    <t>Gov. &amp; Pol. (Total)</t>
  </si>
  <si>
    <t xml:space="preserve">   United States</t>
  </si>
  <si>
    <t xml:space="preserve">   Comparative</t>
  </si>
  <si>
    <t>Latin (Total)</t>
  </si>
  <si>
    <t xml:space="preserve">   Latin-Vergil</t>
  </si>
  <si>
    <t xml:space="preserve">   Latin-Literature**</t>
  </si>
  <si>
    <t xml:space="preserve">   Music-List.&amp; Lit.</t>
  </si>
  <si>
    <t xml:space="preserve">   Music-Theory</t>
  </si>
  <si>
    <t>Physics (Total)</t>
  </si>
  <si>
    <t xml:space="preserve">   Physics B</t>
  </si>
  <si>
    <t xml:space="preserve">   Physics C-M.&amp; E.M.</t>
  </si>
  <si>
    <t>Psychology</t>
  </si>
  <si>
    <t>Spanish (Total)</t>
  </si>
  <si>
    <t xml:space="preserve">   Spanish Language</t>
  </si>
  <si>
    <t xml:space="preserve">   Spanish Literature</t>
  </si>
  <si>
    <t>Statistics</t>
  </si>
  <si>
    <t>U. S. History</t>
  </si>
  <si>
    <t xml:space="preserve">   TOTAL </t>
  </si>
  <si>
    <t xml:space="preserve">                </t>
  </si>
  <si>
    <t xml:space="preserve">   Art History</t>
  </si>
  <si>
    <t>Intl. English Lang.</t>
  </si>
  <si>
    <t>Human Geography</t>
  </si>
  <si>
    <t>World History</t>
  </si>
  <si>
    <t xml:space="preserve">* In 2002, Studio Art General was replaced by Studio Art 2-D Design; data prior to 2002 pertains to Studio Art General.  </t>
  </si>
  <si>
    <t>Computer Science (Total)</t>
  </si>
  <si>
    <t>Music Theory</t>
  </si>
  <si>
    <t>Italian Language</t>
  </si>
  <si>
    <t xml:space="preserve">Chinese Language </t>
  </si>
  <si>
    <t xml:space="preserve">Japanese Language </t>
  </si>
  <si>
    <t>AP EXAMINATION VOLUME CHANGES (1998-2008)</t>
  </si>
  <si>
    <t xml:space="preserve">  Studio-2-D Design*</t>
  </si>
  <si>
    <t xml:space="preserve">  Studio-3-D Design*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</si>
</sst>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sz val="16"/>
      <name val="Serifa Std 45 Light"/>
      <family val="1"/>
    </font>
    <font>
      <sz val="6"/>
      <name val="Univers LT Std 45 Light"/>
      <family val="2"/>
    </font>
    <font>
      <sz val="8"/>
      <name val="Univers LT Std 45 Light"/>
      <family val="2"/>
    </font>
    <font>
      <sz val="10"/>
      <name val="Univers LT Std 45 Light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0" fillId="0" borderId="0" xfId="0" applyAlignment="1">
      <alignment horizontal="centerContinuous"/>
    </xf>
    <xf numFmtId="174" fontId="5" fillId="0" borderId="0" xfId="0" applyFont="1" applyAlignment="1">
      <alignment horizontal="centerContinuous"/>
    </xf>
    <xf numFmtId="174" fontId="5" fillId="0" borderId="0" xfId="0" applyFont="1" applyAlignment="1">
      <alignment/>
    </xf>
    <xf numFmtId="174" fontId="0" fillId="0" borderId="0" xfId="0" applyAlignment="1">
      <alignment horizontal="right"/>
    </xf>
    <xf numFmtId="174" fontId="7" fillId="0" borderId="0" xfId="0" applyFont="1" applyAlignment="1">
      <alignment/>
    </xf>
    <xf numFmtId="174" fontId="7" fillId="0" borderId="0" xfId="0" applyFont="1" applyAlignment="1">
      <alignment horizontal="right"/>
    </xf>
    <xf numFmtId="174" fontId="8" fillId="0" borderId="0" xfId="0" applyFont="1" applyAlignment="1">
      <alignment horizontal="left"/>
    </xf>
    <xf numFmtId="174" fontId="9" fillId="0" borderId="0" xfId="0" applyFont="1" applyAlignment="1">
      <alignment/>
    </xf>
    <xf numFmtId="174" fontId="9" fillId="0" borderId="0" xfId="0" applyFont="1" applyAlignment="1">
      <alignment horizontal="left"/>
    </xf>
    <xf numFmtId="174" fontId="7" fillId="2" borderId="0" xfId="0" applyFont="1" applyFill="1" applyAlignment="1">
      <alignment/>
    </xf>
    <xf numFmtId="174" fontId="7" fillId="2" borderId="0" xfId="0" applyFont="1" applyFill="1" applyAlignment="1">
      <alignment horizontal="right"/>
    </xf>
    <xf numFmtId="174" fontId="9" fillId="2" borderId="0" xfId="0" applyFont="1" applyFill="1" applyAlignment="1">
      <alignment/>
    </xf>
    <xf numFmtId="174" fontId="9" fillId="2" borderId="0" xfId="0" applyFont="1" applyFill="1" applyAlignment="1">
      <alignment horizontal="center"/>
    </xf>
    <xf numFmtId="174" fontId="9" fillId="2" borderId="0" xfId="0" applyFont="1" applyFill="1" applyAlignment="1">
      <alignment horizontal="right"/>
    </xf>
    <xf numFmtId="174" fontId="9" fillId="0" borderId="0" xfId="0" applyFont="1" applyAlignment="1">
      <alignment horizontal="center"/>
    </xf>
    <xf numFmtId="174" fontId="9" fillId="2" borderId="0" xfId="0" applyFont="1" applyFill="1" applyAlignment="1">
      <alignment horizontal="left"/>
    </xf>
    <xf numFmtId="174" fontId="9" fillId="0" borderId="0" xfId="0" applyFont="1" applyAlignment="1">
      <alignment horizontal="right"/>
    </xf>
    <xf numFmtId="174" fontId="9" fillId="3" borderId="0" xfId="0" applyFont="1" applyFill="1" applyAlignment="1">
      <alignment horizontal="left"/>
    </xf>
    <xf numFmtId="174" fontId="9" fillId="3" borderId="0" xfId="0" applyFont="1" applyFill="1" applyAlignment="1">
      <alignment/>
    </xf>
    <xf numFmtId="3" fontId="9" fillId="3" borderId="0" xfId="0" applyNumberFormat="1" applyFont="1" applyFill="1" applyAlignment="1">
      <alignment/>
    </xf>
    <xf numFmtId="9" fontId="9" fillId="3" borderId="0" xfId="0" applyNumberFormat="1" applyFont="1" applyFill="1" applyAlignment="1" applyProtection="1">
      <alignment/>
      <protection/>
    </xf>
    <xf numFmtId="3" fontId="9" fillId="3" borderId="0" xfId="0" applyNumberFormat="1" applyFont="1" applyFill="1" applyAlignment="1">
      <alignment horizontal="right"/>
    </xf>
    <xf numFmtId="3" fontId="9" fillId="0" borderId="0" xfId="0" applyNumberFormat="1" applyFont="1" applyAlignment="1">
      <alignment/>
    </xf>
    <xf numFmtId="173" fontId="9" fillId="2" borderId="0" xfId="0" applyNumberFormat="1" applyFont="1" applyFill="1" applyAlignment="1" applyProtection="1">
      <alignment/>
      <protection/>
    </xf>
    <xf numFmtId="173" fontId="9" fillId="2" borderId="0" xfId="0" applyNumberFormat="1" applyFont="1" applyFill="1" applyAlignment="1" applyProtection="1">
      <alignment horizontal="right"/>
      <protection/>
    </xf>
    <xf numFmtId="174" fontId="9" fillId="3" borderId="0" xfId="0" applyFont="1" applyFill="1" applyAlignment="1" quotePrefix="1">
      <alignment horizontal="left"/>
    </xf>
    <xf numFmtId="174" fontId="9" fillId="2" borderId="0" xfId="0" applyFont="1" applyFill="1" applyAlignment="1" quotePrefix="1">
      <alignment horizontal="left"/>
    </xf>
    <xf numFmtId="174" fontId="9" fillId="0" borderId="0" xfId="0" applyFont="1" applyAlignment="1">
      <alignment textRotation="180"/>
    </xf>
    <xf numFmtId="3" fontId="9" fillId="3" borderId="0" xfId="0" applyNumberFormat="1" applyFont="1" applyFill="1" applyAlignment="1" applyProtection="1">
      <alignment/>
      <protection/>
    </xf>
    <xf numFmtId="174" fontId="9" fillId="0" borderId="0" xfId="0" applyFont="1" applyAlignment="1" quotePrefix="1">
      <alignment horizontal="left"/>
    </xf>
    <xf numFmtId="3" fontId="9" fillId="2" borderId="0" xfId="0" applyNumberFormat="1" applyFont="1" applyFill="1" applyAlignment="1" applyProtection="1">
      <alignment horizontal="right"/>
      <protection/>
    </xf>
    <xf numFmtId="174" fontId="7" fillId="0" borderId="0" xfId="0" applyFont="1" applyAlignment="1">
      <alignment horizontal="left"/>
    </xf>
    <xf numFmtId="3" fontId="9" fillId="2" borderId="0" xfId="0" applyNumberFormat="1" applyFont="1" applyFill="1" applyAlignment="1" applyProtection="1">
      <alignment/>
      <protection/>
    </xf>
    <xf numFmtId="3" fontId="9" fillId="3" borderId="0" xfId="0" applyNumberFormat="1" applyFont="1" applyFill="1" applyAlignment="1" applyProtection="1">
      <alignment horizontal="right"/>
      <protection/>
    </xf>
    <xf numFmtId="174" fontId="8" fillId="0" borderId="0" xfId="0" applyFont="1" applyAlignment="1">
      <alignment/>
    </xf>
    <xf numFmtId="174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Z357"/>
  <sheetViews>
    <sheetView showGridLines="0" tabSelected="1" workbookViewId="0" topLeftCell="A1">
      <selection activeCell="F20" sqref="F20"/>
    </sheetView>
  </sheetViews>
  <sheetFormatPr defaultColWidth="9.75" defaultRowHeight="8.25"/>
  <cols>
    <col min="1" max="1" width="4.75" style="0" customWidth="1"/>
    <col min="2" max="2" width="30.5" style="0" customWidth="1"/>
    <col min="3" max="3" width="2.75" style="0" customWidth="1"/>
    <col min="4" max="4" width="12.5" style="0" hidden="1" customWidth="1"/>
    <col min="5" max="5" width="13.5" style="0" hidden="1" customWidth="1"/>
    <col min="6" max="6" width="14.5" style="5" customWidth="1"/>
    <col min="7" max="7" width="14.5" style="0" customWidth="1"/>
    <col min="8" max="8" width="14.75" style="0" customWidth="1"/>
    <col min="9" max="9" width="14.5" style="0" customWidth="1"/>
    <col min="10" max="10" width="15.25" style="0" customWidth="1"/>
    <col min="11" max="11" width="14.5" style="0" customWidth="1"/>
    <col min="12" max="12" width="14.75" style="4" customWidth="1"/>
    <col min="13" max="13" width="14.5" style="4" customWidth="1"/>
    <col min="14" max="14" width="14.75" style="4" customWidth="1"/>
    <col min="15" max="15" width="14.5" style="0" customWidth="1"/>
    <col min="16" max="16" width="14.75" style="0" customWidth="1"/>
    <col min="17" max="17" width="14.5" style="0" customWidth="1"/>
    <col min="18" max="18" width="14.75" style="4" customWidth="1"/>
    <col min="19" max="19" width="14.5" style="1" customWidth="1"/>
    <col min="20" max="20" width="14.75" style="1" customWidth="1"/>
    <col min="21" max="21" width="14.5" style="1" customWidth="1"/>
    <col min="22" max="22" width="14.75" style="1" customWidth="1"/>
    <col min="23" max="23" width="14.5" style="1" customWidth="1"/>
    <col min="24" max="24" width="14.75" style="1" customWidth="1"/>
    <col min="25" max="25" width="14.5" style="1" customWidth="1"/>
    <col min="26" max="26" width="14.75" style="1" customWidth="1"/>
  </cols>
  <sheetData>
    <row r="3" ht="9" customHeight="1"/>
    <row r="4" spans="1:26" ht="19.5" customHeight="1">
      <c r="A4" s="37" t="s">
        <v>62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2:12" ht="4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6:26" s="6" customFormat="1" ht="9.75" customHeight="1">
      <c r="F6" s="7"/>
      <c r="G6" s="8" t="s">
        <v>0</v>
      </c>
      <c r="H6" s="8"/>
      <c r="I6" s="8"/>
      <c r="J6" s="8"/>
      <c r="K6" s="8"/>
      <c r="L6" s="9"/>
      <c r="M6" s="10"/>
      <c r="N6" s="9"/>
      <c r="R6" s="9"/>
      <c r="S6" s="9"/>
      <c r="T6" s="9"/>
      <c r="U6" s="9"/>
      <c r="V6" s="9"/>
      <c r="W6" s="9"/>
      <c r="X6" s="9"/>
      <c r="Y6" s="9"/>
      <c r="Z6" s="9"/>
    </row>
    <row r="7" spans="6:26" s="6" customFormat="1" ht="4.5" customHeight="1">
      <c r="F7" s="7"/>
      <c r="L7" s="9"/>
      <c r="M7" s="9"/>
      <c r="N7" s="9"/>
      <c r="R7" s="9"/>
      <c r="S7" s="9"/>
      <c r="T7" s="9"/>
      <c r="U7" s="9"/>
      <c r="V7" s="9"/>
      <c r="W7" s="9"/>
      <c r="X7" s="9"/>
      <c r="Y7" s="9"/>
      <c r="Z7" s="9"/>
    </row>
    <row r="8" spans="6:26" s="6" customFormat="1" ht="4.5" customHeight="1">
      <c r="F8" s="7"/>
      <c r="L8" s="9"/>
      <c r="M8" s="9"/>
      <c r="N8" s="9"/>
      <c r="R8" s="9"/>
      <c r="S8" s="9"/>
      <c r="T8" s="9"/>
      <c r="U8" s="9"/>
      <c r="V8" s="9"/>
      <c r="W8" s="9"/>
      <c r="X8" s="9"/>
      <c r="Y8" s="9"/>
      <c r="Z8" s="9"/>
    </row>
    <row r="9" spans="2:26" s="6" customFormat="1" ht="4.5" customHeight="1">
      <c r="B9" s="11"/>
      <c r="C9" s="11"/>
      <c r="D9" s="11"/>
      <c r="E9" s="11"/>
      <c r="F9" s="12"/>
      <c r="G9" s="11"/>
      <c r="H9" s="11"/>
      <c r="I9" s="11"/>
      <c r="J9" s="11"/>
      <c r="K9" s="11"/>
      <c r="L9" s="13"/>
      <c r="M9" s="9"/>
      <c r="N9" s="9"/>
      <c r="R9" s="9"/>
      <c r="S9" s="9"/>
      <c r="T9" s="9"/>
      <c r="U9" s="9"/>
      <c r="V9" s="9"/>
      <c r="W9" s="9"/>
      <c r="X9" s="9"/>
      <c r="Y9" s="9"/>
      <c r="Z9" s="9"/>
    </row>
    <row r="10" spans="2:26" s="6" customFormat="1" ht="4.5" customHeight="1">
      <c r="B10" s="11"/>
      <c r="C10" s="11"/>
      <c r="D10" s="11"/>
      <c r="E10" s="11"/>
      <c r="F10" s="12"/>
      <c r="G10" s="11"/>
      <c r="H10" s="11"/>
      <c r="I10" s="11"/>
      <c r="J10" s="11"/>
      <c r="K10" s="11"/>
      <c r="L10" s="13"/>
      <c r="M10" s="9"/>
      <c r="N10" s="9"/>
      <c r="R10" s="9"/>
      <c r="S10" s="9"/>
      <c r="T10" s="9"/>
      <c r="U10" s="9"/>
      <c r="V10" s="9"/>
      <c r="W10" s="9"/>
      <c r="X10" s="9"/>
      <c r="Y10" s="9"/>
      <c r="Z10" s="9"/>
    </row>
    <row r="11" spans="2:26" s="6" customFormat="1" ht="4.5" customHeight="1">
      <c r="B11" s="11"/>
      <c r="C11" s="11"/>
      <c r="D11" s="11"/>
      <c r="E11" s="11"/>
      <c r="F11" s="12"/>
      <c r="G11" s="11"/>
      <c r="H11" s="11"/>
      <c r="I11" s="11"/>
      <c r="J11" s="11"/>
      <c r="K11" s="11"/>
      <c r="L11" s="13"/>
      <c r="M11" s="9"/>
      <c r="N11" s="9"/>
      <c r="R11" s="9"/>
      <c r="S11" s="9"/>
      <c r="T11" s="9"/>
      <c r="U11" s="9"/>
      <c r="V11" s="9"/>
      <c r="W11" s="9"/>
      <c r="X11" s="9"/>
      <c r="Y11" s="9"/>
      <c r="Z11" s="9"/>
    </row>
    <row r="12" spans="2:26" s="6" customFormat="1" ht="15" customHeight="1">
      <c r="B12" s="11"/>
      <c r="C12" s="11"/>
      <c r="D12" s="13"/>
      <c r="E12" s="14" t="s">
        <v>1</v>
      </c>
      <c r="F12" s="14"/>
      <c r="G12" s="14" t="s">
        <v>2</v>
      </c>
      <c r="H12" s="13"/>
      <c r="I12" s="14" t="s">
        <v>2</v>
      </c>
      <c r="K12" s="16" t="s">
        <v>2</v>
      </c>
      <c r="L12" s="9"/>
      <c r="M12" s="16" t="s">
        <v>2</v>
      </c>
      <c r="N12" s="9"/>
      <c r="O12" s="16" t="s">
        <v>2</v>
      </c>
      <c r="Q12" s="16" t="s">
        <v>2</v>
      </c>
      <c r="R12" s="9"/>
      <c r="S12" s="16" t="s">
        <v>2</v>
      </c>
      <c r="T12" s="9"/>
      <c r="U12" s="16" t="s">
        <v>2</v>
      </c>
      <c r="V12" s="9"/>
      <c r="W12" s="16" t="s">
        <v>2</v>
      </c>
      <c r="X12" s="9"/>
      <c r="Y12" s="16" t="s">
        <v>2</v>
      </c>
      <c r="Z12" s="9"/>
    </row>
    <row r="13" spans="2:26" s="6" customFormat="1" ht="15" customHeight="1">
      <c r="B13" s="17" t="s">
        <v>3</v>
      </c>
      <c r="C13" s="13"/>
      <c r="D13" s="15" t="s">
        <v>5</v>
      </c>
      <c r="E13" s="14" t="s">
        <v>4</v>
      </c>
      <c r="F13" s="15">
        <v>1998</v>
      </c>
      <c r="G13" s="14" t="s">
        <v>6</v>
      </c>
      <c r="H13" s="18">
        <v>1999</v>
      </c>
      <c r="I13" s="14" t="s">
        <v>6</v>
      </c>
      <c r="J13" s="18">
        <v>2000</v>
      </c>
      <c r="K13" s="16" t="s">
        <v>6</v>
      </c>
      <c r="L13" s="18">
        <v>2001</v>
      </c>
      <c r="M13" s="16" t="s">
        <v>6</v>
      </c>
      <c r="N13" s="18">
        <v>2002</v>
      </c>
      <c r="O13" s="16" t="s">
        <v>6</v>
      </c>
      <c r="P13" s="9">
        <v>2003</v>
      </c>
      <c r="Q13" s="16" t="s">
        <v>6</v>
      </c>
      <c r="R13" s="9">
        <v>2004</v>
      </c>
      <c r="S13" s="16" t="s">
        <v>6</v>
      </c>
      <c r="T13" s="9">
        <v>2005</v>
      </c>
      <c r="U13" s="16" t="s">
        <v>6</v>
      </c>
      <c r="V13" s="9">
        <v>2006</v>
      </c>
      <c r="W13" s="16" t="s">
        <v>6</v>
      </c>
      <c r="X13" s="9">
        <v>2007</v>
      </c>
      <c r="Y13" s="16" t="s">
        <v>6</v>
      </c>
      <c r="Z13" s="9">
        <v>2008</v>
      </c>
    </row>
    <row r="14" spans="2:26" s="6" customFormat="1" ht="15" customHeight="1">
      <c r="B14" s="13"/>
      <c r="C14" s="13"/>
      <c r="D14" s="13"/>
      <c r="E14" s="13"/>
      <c r="F14" s="11"/>
      <c r="G14" s="11"/>
      <c r="H14" s="9"/>
      <c r="I14" s="9"/>
      <c r="J14" s="9"/>
      <c r="L14" s="9"/>
      <c r="N14" s="9"/>
      <c r="P14" s="9"/>
      <c r="R14" s="9"/>
      <c r="S14" s="9"/>
      <c r="T14" s="9"/>
      <c r="U14" s="9"/>
      <c r="V14" s="9"/>
      <c r="W14" s="9"/>
      <c r="X14" s="9"/>
      <c r="Y14" s="9"/>
      <c r="Z14" s="9"/>
    </row>
    <row r="15" spans="2:26" s="6" customFormat="1" ht="15" customHeight="1">
      <c r="B15" s="19" t="s">
        <v>7</v>
      </c>
      <c r="C15" s="20"/>
      <c r="D15" s="21">
        <v>8804</v>
      </c>
      <c r="E15" s="22" t="e">
        <f>((#REF!-D15)/D15)</f>
        <v>#REF!</v>
      </c>
      <c r="F15" s="21">
        <f>SUM(F17+F19+F21)</f>
        <v>19112</v>
      </c>
      <c r="G15" s="22">
        <f>((H15-F15)/F15)</f>
        <v>0.15168480535789033</v>
      </c>
      <c r="H15" s="24">
        <v>22011</v>
      </c>
      <c r="I15" s="22">
        <f>((J15-H15)/H15)</f>
        <v>0.07073735859343055</v>
      </c>
      <c r="J15" s="24">
        <f>SUM(J17+J19+J21)</f>
        <v>23568</v>
      </c>
      <c r="K15" s="22">
        <f>((L15-J15)/J15)</f>
        <v>0.12029022403258656</v>
      </c>
      <c r="L15" s="24">
        <v>26403</v>
      </c>
      <c r="M15" s="22">
        <f>((N15-L15)/L15)</f>
        <v>0.1827443851077529</v>
      </c>
      <c r="N15" s="24">
        <v>31228</v>
      </c>
      <c r="O15" s="22">
        <f>((P15-N15)/N15)</f>
        <v>0.07128218265659024</v>
      </c>
      <c r="P15" s="24">
        <v>33454</v>
      </c>
      <c r="Q15" s="22">
        <f>((R15-P15)/P15)</f>
        <v>0.061816225264542356</v>
      </c>
      <c r="R15" s="24">
        <f>R17+R19+R23+R25</f>
        <v>35522</v>
      </c>
      <c r="S15" s="22">
        <f>((T15-R15)/R15)</f>
        <v>0.15531220088958955</v>
      </c>
      <c r="T15" s="24">
        <f>T17+T19+T23+T25</f>
        <v>41039</v>
      </c>
      <c r="U15" s="22">
        <f>((V15-T15)/T15)</f>
        <v>0.08138599868417846</v>
      </c>
      <c r="V15" s="24">
        <f>V17+V19+V23+V25</f>
        <v>44379</v>
      </c>
      <c r="W15" s="22">
        <f>((X15-V15)/V15)</f>
        <v>0.08438675950336871</v>
      </c>
      <c r="X15" s="24">
        <f>X17+X19+X23+X25</f>
        <v>48124</v>
      </c>
      <c r="Y15" s="22">
        <f>((Z15-X15)/X15)</f>
        <v>0.09059928517995179</v>
      </c>
      <c r="Z15" s="24">
        <f>SUM(Z17,Z19,Z23,Z25)</f>
        <v>52484</v>
      </c>
    </row>
    <row r="16" spans="2:26" s="6" customFormat="1" ht="15" customHeight="1">
      <c r="B16" s="17" t="s">
        <v>8</v>
      </c>
      <c r="C16" s="13"/>
      <c r="D16" s="25">
        <f>(D15/$D$125)</f>
        <v>0.016450355577313308</v>
      </c>
      <c r="E16" s="13"/>
      <c r="F16" s="25">
        <f>(F15/$F$125)</f>
        <v>0.018798867267918285</v>
      </c>
      <c r="G16" s="25"/>
      <c r="H16" s="25">
        <f>(H15/$H$125)</f>
        <v>0.019148075492707795</v>
      </c>
      <c r="I16" s="22"/>
      <c r="J16" s="25">
        <f>(J15/$J$125)</f>
        <v>0.018523685528056295</v>
      </c>
      <c r="L16" s="25">
        <f>(L15/$L$125)</f>
        <v>0.01866745098760099</v>
      </c>
      <c r="N16" s="25">
        <f>(N15/$N$125)</f>
        <v>0.01969579619505574</v>
      </c>
      <c r="P16" s="25">
        <f>(P15/$P$125)</f>
        <v>0.01925708210364655</v>
      </c>
      <c r="R16" s="25">
        <f>(R15/$R$125)</f>
        <v>0.018816910958432437</v>
      </c>
      <c r="S16" s="9"/>
      <c r="T16" s="25">
        <f>(T15/$T$125)</f>
        <v>0.019488527654296248</v>
      </c>
      <c r="U16" s="9"/>
      <c r="V16" s="25">
        <f>(V15/$V$125)</f>
        <v>0.019189997799024566</v>
      </c>
      <c r="W16" s="9"/>
      <c r="X16" s="25">
        <f>(X15/$X$125)</f>
        <v>0.018995583459742935</v>
      </c>
      <c r="Y16" s="9"/>
      <c r="Z16" s="25">
        <f>(Z15/$Z$125)</f>
        <v>0.01917962904425267</v>
      </c>
    </row>
    <row r="17" spans="2:26" s="6" customFormat="1" ht="15" customHeight="1">
      <c r="B17" s="19" t="s">
        <v>52</v>
      </c>
      <c r="C17" s="20"/>
      <c r="D17" s="21">
        <v>3816</v>
      </c>
      <c r="E17" s="22" t="e">
        <f>((#REF!-D17)/D17)</f>
        <v>#REF!</v>
      </c>
      <c r="F17" s="24">
        <v>7332</v>
      </c>
      <c r="G17" s="22">
        <f>((H17-F17)/F17)</f>
        <v>0.2326786688488816</v>
      </c>
      <c r="H17" s="24">
        <v>9038</v>
      </c>
      <c r="I17" s="22">
        <f>((J17-H17)/H17)</f>
        <v>0.07556981633104669</v>
      </c>
      <c r="J17" s="24">
        <v>9721</v>
      </c>
      <c r="K17" s="22">
        <f>((L17-J17)/J17)</f>
        <v>0.13640571957617528</v>
      </c>
      <c r="L17" s="24">
        <v>11047</v>
      </c>
      <c r="M17" s="22">
        <f>((N17-L17)/L17)</f>
        <v>0.15216800941432063</v>
      </c>
      <c r="N17" s="24">
        <v>12728</v>
      </c>
      <c r="O17" s="22">
        <f>((P17-N17)/N17)</f>
        <v>0.07793840351979887</v>
      </c>
      <c r="P17" s="24">
        <v>13720</v>
      </c>
      <c r="Q17" s="22">
        <f>((R17-P17)/P17)</f>
        <v>0.0024052478134110786</v>
      </c>
      <c r="R17" s="24">
        <v>13753</v>
      </c>
      <c r="S17" s="22">
        <f>((T17-R17)/R17)</f>
        <v>0.22046099032938268</v>
      </c>
      <c r="T17" s="24">
        <v>16785</v>
      </c>
      <c r="U17" s="22">
        <f>((V17-T17)/T17)</f>
        <v>0.07101578790586834</v>
      </c>
      <c r="V17" s="24">
        <v>17977</v>
      </c>
      <c r="W17" s="22">
        <f>((X17-V17)/V17)</f>
        <v>0.04778327863380987</v>
      </c>
      <c r="X17" s="24">
        <v>18836</v>
      </c>
      <c r="Y17" s="22">
        <f>((Z17-X17)/X17)</f>
        <v>0.08398810787853048</v>
      </c>
      <c r="Z17" s="24">
        <v>20418</v>
      </c>
    </row>
    <row r="18" spans="2:26" s="6" customFormat="1" ht="15" customHeight="1">
      <c r="B18" s="17" t="s">
        <v>9</v>
      </c>
      <c r="C18" s="13"/>
      <c r="D18" s="25">
        <f>(D17/$D$125)</f>
        <v>0.007130231358817308</v>
      </c>
      <c r="E18" s="13"/>
      <c r="F18" s="25">
        <f>(F17/$F$125)</f>
        <v>0.007211871850584809</v>
      </c>
      <c r="G18" s="22"/>
      <c r="H18" s="25">
        <f>(H17/$H$125)</f>
        <v>0.00786244633606347</v>
      </c>
      <c r="I18" s="22"/>
      <c r="J18" s="25">
        <f>(J17/$J$125)</f>
        <v>0.007640391506204822</v>
      </c>
      <c r="L18" s="25">
        <f>(L17/$L$125)</f>
        <v>0.007810450746507144</v>
      </c>
      <c r="N18" s="25">
        <f>(N17/$N$125)</f>
        <v>0.00802767048708433</v>
      </c>
      <c r="P18" s="25">
        <f>(P17/$P$125)</f>
        <v>0.007897625589227915</v>
      </c>
      <c r="R18" s="25">
        <f>(R17/$R$125)</f>
        <v>0.007285315478050822</v>
      </c>
      <c r="S18" s="9"/>
      <c r="T18" s="25">
        <f>(T17/$T$125)</f>
        <v>0.007970831079640403</v>
      </c>
      <c r="U18" s="9"/>
      <c r="V18" s="25">
        <f>(V17/$V$125)</f>
        <v>0.007773464711531684</v>
      </c>
      <c r="W18" s="9"/>
      <c r="X18" s="25">
        <f>(X17/$X$125)</f>
        <v>0.007434976519984164</v>
      </c>
      <c r="Y18" s="9"/>
      <c r="Z18" s="25">
        <f>(Z17/$Z$125)</f>
        <v>0.007461505712703892</v>
      </c>
    </row>
    <row r="19" spans="2:26" s="6" customFormat="1" ht="15" customHeight="1">
      <c r="B19" s="27" t="s">
        <v>10</v>
      </c>
      <c r="C19" s="20"/>
      <c r="D19" s="21">
        <v>1552</v>
      </c>
      <c r="E19" s="22" t="e">
        <f>((#REF!-D19)/D19)</f>
        <v>#REF!</v>
      </c>
      <c r="F19" s="24">
        <v>3686</v>
      </c>
      <c r="G19" s="22">
        <f>((H19-F19)/F19)</f>
        <v>0.14053174172544763</v>
      </c>
      <c r="H19" s="24">
        <v>4204</v>
      </c>
      <c r="I19" s="22">
        <f>((J19-H19)/H19)</f>
        <v>0.11203615604186488</v>
      </c>
      <c r="J19" s="24">
        <v>4675</v>
      </c>
      <c r="K19" s="22">
        <f>((L19-J19)/J19)</f>
        <v>0.2106951871657754</v>
      </c>
      <c r="L19" s="24">
        <v>5660</v>
      </c>
      <c r="M19" s="22">
        <f>((N19-L19)/L19)</f>
        <v>0.7618374558303886</v>
      </c>
      <c r="N19" s="24">
        <v>9972</v>
      </c>
      <c r="O19" s="22">
        <f>((P19-N19)/N19)</f>
        <v>0.06718812675491376</v>
      </c>
      <c r="P19" s="24">
        <v>10642</v>
      </c>
      <c r="Q19" s="22">
        <f>((R19-P19)/P19)</f>
        <v>0.10007517383950386</v>
      </c>
      <c r="R19" s="24">
        <v>11707</v>
      </c>
      <c r="S19" s="22">
        <f>((T19-R19)/R19)</f>
        <v>0.048432561715213124</v>
      </c>
      <c r="T19" s="24">
        <v>12274</v>
      </c>
      <c r="U19" s="22">
        <f>((V19-T19)/T19)</f>
        <v>0.024930747922437674</v>
      </c>
      <c r="V19" s="24">
        <v>12580</v>
      </c>
      <c r="W19" s="22">
        <f>((X19-V19)/V19)</f>
        <v>0.07774244833068363</v>
      </c>
      <c r="X19" s="24">
        <v>13558</v>
      </c>
      <c r="Y19" s="22">
        <f>((Z19-X19)/X19)</f>
        <v>0.041451541525298716</v>
      </c>
      <c r="Z19" s="24">
        <v>14120</v>
      </c>
    </row>
    <row r="20" spans="2:26" s="6" customFormat="1" ht="15" customHeight="1">
      <c r="B20" s="28" t="s">
        <v>11</v>
      </c>
      <c r="C20" s="13"/>
      <c r="D20" s="25">
        <f>(D19/$D$125)</f>
        <v>0.002899926380734922</v>
      </c>
      <c r="E20" s="13"/>
      <c r="F20" s="25">
        <f>(F19/$F$125)</f>
        <v>0.003625608243488217</v>
      </c>
      <c r="G20" s="22"/>
      <c r="H20" s="25">
        <f>(H19/$H$125)</f>
        <v>0.003657194555964907</v>
      </c>
      <c r="I20" s="22"/>
      <c r="J20" s="25">
        <f>(J19/$J$125)</f>
        <v>0.0036743987543984714</v>
      </c>
      <c r="L20" s="25">
        <f>(L19/$L$125)</f>
        <v>0.004001733613219013</v>
      </c>
      <c r="N20" s="25">
        <f>(N19/$N$125)</f>
        <v>0.006289435111345455</v>
      </c>
      <c r="P20" s="25">
        <f>(P19/$P$125)</f>
        <v>0.006125840489836987</v>
      </c>
      <c r="R20" s="25">
        <f>(R19/$R$125)</f>
        <v>0.006201497004402019</v>
      </c>
      <c r="S20" s="9"/>
      <c r="T20" s="25">
        <f>(T19/$T$125)</f>
        <v>0.005828655387042378</v>
      </c>
      <c r="U20" s="9"/>
      <c r="V20" s="25">
        <f>(V19/$V$125)</f>
        <v>0.005439738892533158</v>
      </c>
      <c r="W20" s="9"/>
      <c r="X20" s="25">
        <f>(X19/$X$125)</f>
        <v>0.00535163578562037</v>
      </c>
      <c r="Y20" s="9"/>
      <c r="Z20" s="25">
        <f>(Z19/$Z$125)</f>
        <v>0.0051599794624046895</v>
      </c>
    </row>
    <row r="21" spans="2:26" s="6" customFormat="1" ht="15" customHeight="1">
      <c r="B21" s="27" t="s">
        <v>12</v>
      </c>
      <c r="C21" s="20"/>
      <c r="D21" s="21">
        <v>3436</v>
      </c>
      <c r="E21" s="22" t="e">
        <f>((#REF!-D21)/D21)</f>
        <v>#REF!</v>
      </c>
      <c r="F21" s="24">
        <v>8094</v>
      </c>
      <c r="G21" s="22">
        <f>((H21-F21)/F21)</f>
        <v>0.08339510748702743</v>
      </c>
      <c r="H21" s="24">
        <v>8769</v>
      </c>
      <c r="I21" s="22">
        <f>((J21-H21)/H21)</f>
        <v>0.04595734975481811</v>
      </c>
      <c r="J21" s="24">
        <v>9172</v>
      </c>
      <c r="K21" s="22">
        <f>((L21-J21)/J21)</f>
        <v>0.057130396860008724</v>
      </c>
      <c r="L21" s="24">
        <v>9696</v>
      </c>
      <c r="M21" s="22"/>
      <c r="N21" s="24"/>
      <c r="O21" s="22"/>
      <c r="P21" s="9"/>
      <c r="R21" s="9"/>
      <c r="S21" s="9"/>
      <c r="T21" s="9"/>
      <c r="U21" s="9"/>
      <c r="V21" s="9"/>
      <c r="W21" s="9"/>
      <c r="X21" s="9"/>
      <c r="Y21" s="9"/>
      <c r="Z21" s="9"/>
    </row>
    <row r="22" spans="2:26" s="6" customFormat="1" ht="15" customHeight="1">
      <c r="B22" s="28" t="s">
        <v>11</v>
      </c>
      <c r="C22" s="13"/>
      <c r="D22" s="25">
        <f>(D21/$D$125)</f>
        <v>0.006420197837761077</v>
      </c>
      <c r="E22" s="13"/>
      <c r="F22" s="25">
        <f>(F21/$F$125)</f>
        <v>0.00796138717384526</v>
      </c>
      <c r="G22" s="22"/>
      <c r="H22" s="25">
        <f>(H21/$H$125)</f>
        <v>0.007628434600679417</v>
      </c>
      <c r="I22" s="22"/>
      <c r="J22" s="25">
        <f>(J21/$J$125)</f>
        <v>0.0072088952674530015</v>
      </c>
      <c r="L22" s="25">
        <f>(L21/$L$125)</f>
        <v>0.006855266627874832</v>
      </c>
      <c r="N22" s="25"/>
      <c r="P22" s="9"/>
      <c r="R22" s="9"/>
      <c r="S22" s="9"/>
      <c r="T22" s="9"/>
      <c r="U22" s="9"/>
      <c r="V22" s="9"/>
      <c r="W22" s="9"/>
      <c r="X22" s="9"/>
      <c r="Y22" s="9"/>
      <c r="Z22" s="9"/>
    </row>
    <row r="23" spans="2:26" s="6" customFormat="1" ht="15" customHeight="1">
      <c r="B23" s="17" t="s">
        <v>63</v>
      </c>
      <c r="C23" s="13"/>
      <c r="D23" s="25"/>
      <c r="E23" s="13"/>
      <c r="F23" s="25"/>
      <c r="G23" s="22"/>
      <c r="H23" s="25"/>
      <c r="I23" s="22"/>
      <c r="J23" s="25"/>
      <c r="L23" s="25"/>
      <c r="N23" s="24">
        <v>7170</v>
      </c>
      <c r="O23" s="22">
        <f>((P23-N23)/N23)</f>
        <v>0.0601115760111576</v>
      </c>
      <c r="P23" s="24">
        <v>7601</v>
      </c>
      <c r="Q23" s="22">
        <f>((R23-P23)/P23)</f>
        <v>0.09919747401657676</v>
      </c>
      <c r="R23" s="24">
        <v>8355</v>
      </c>
      <c r="S23" s="22">
        <f>((T23-R23)/R23)</f>
        <v>0.2101735487731897</v>
      </c>
      <c r="T23" s="24">
        <v>10111</v>
      </c>
      <c r="U23" s="22">
        <f>((V23-T23)/T23)</f>
        <v>0.16734249826921174</v>
      </c>
      <c r="V23" s="24">
        <v>11803</v>
      </c>
      <c r="W23" s="22">
        <f>((X23-V23)/V23)</f>
        <v>0.13615182580699822</v>
      </c>
      <c r="X23" s="24">
        <v>13410</v>
      </c>
      <c r="Y23" s="22">
        <f>((Z23-X23)/X23)</f>
        <v>0.15421327367636092</v>
      </c>
      <c r="Z23" s="24">
        <v>15478</v>
      </c>
    </row>
    <row r="24" spans="2:26" s="6" customFormat="1" ht="15" customHeight="1">
      <c r="B24" s="17" t="s">
        <v>11</v>
      </c>
      <c r="C24" s="13"/>
      <c r="D24" s="25"/>
      <c r="E24" s="13"/>
      <c r="F24" s="25"/>
      <c r="G24" s="22"/>
      <c r="H24" s="25"/>
      <c r="I24" s="22"/>
      <c r="J24" s="25"/>
      <c r="L24" s="25"/>
      <c r="N24" s="25">
        <f>(N23/$N$125)</f>
        <v>0.004522187098711082</v>
      </c>
      <c r="P24" s="25">
        <f>(P23/$P$125)</f>
        <v>0.004375353651874737</v>
      </c>
      <c r="R24" s="25">
        <f>(R23/$R$125)</f>
        <v>0.004425856963507207</v>
      </c>
      <c r="S24" s="9"/>
      <c r="T24" s="25">
        <f>(T23/$T$125)</f>
        <v>0.004801493776958244</v>
      </c>
      <c r="U24" s="9"/>
      <c r="V24" s="25">
        <f>(V23/$V$125)</f>
        <v>0.005103755019759052</v>
      </c>
      <c r="W24" s="9"/>
      <c r="X24" s="25">
        <f>(X23/$X$125)</f>
        <v>0.0052932169851872815</v>
      </c>
      <c r="Y24" s="9"/>
      <c r="Z24" s="25">
        <f>(Z23/$Z$125)</f>
        <v>0.005656243776140211</v>
      </c>
    </row>
    <row r="25" spans="2:26" s="6" customFormat="1" ht="15" customHeight="1">
      <c r="B25" s="17" t="s">
        <v>64</v>
      </c>
      <c r="C25" s="13"/>
      <c r="D25" s="25"/>
      <c r="E25" s="13"/>
      <c r="F25" s="25"/>
      <c r="G25" s="22"/>
      <c r="H25" s="25"/>
      <c r="I25" s="22"/>
      <c r="J25" s="25"/>
      <c r="L25" s="25"/>
      <c r="N25" s="24">
        <v>1358</v>
      </c>
      <c r="O25" s="22">
        <f>((P25-N25)/N25)</f>
        <v>0.0979381443298969</v>
      </c>
      <c r="P25" s="24">
        <v>1491</v>
      </c>
      <c r="Q25" s="22">
        <f>((R25-P25)/P25)</f>
        <v>0.1448692152917505</v>
      </c>
      <c r="R25" s="24">
        <v>1707</v>
      </c>
      <c r="S25" s="22">
        <f>((T25-R25)/R25)</f>
        <v>0.09490333919156414</v>
      </c>
      <c r="T25" s="24">
        <v>1869</v>
      </c>
      <c r="U25" s="22">
        <f>((V25-T25)/T25)</f>
        <v>0.08025682182985554</v>
      </c>
      <c r="V25" s="24">
        <v>2019</v>
      </c>
      <c r="W25" s="22">
        <f>((X25-V25)/V25)</f>
        <v>0.1490837048043586</v>
      </c>
      <c r="X25" s="24">
        <v>2320</v>
      </c>
      <c r="Y25" s="22">
        <f>((Z25-X25)/X25)</f>
        <v>0.06379310344827586</v>
      </c>
      <c r="Z25" s="24">
        <v>2468</v>
      </c>
    </row>
    <row r="26" spans="2:26" s="6" customFormat="1" ht="15" customHeight="1">
      <c r="B26" s="17" t="s">
        <v>11</v>
      </c>
      <c r="C26" s="13"/>
      <c r="D26" s="25"/>
      <c r="E26" s="13"/>
      <c r="F26" s="25"/>
      <c r="G26" s="22"/>
      <c r="H26" s="25"/>
      <c r="I26" s="22"/>
      <c r="J26" s="25"/>
      <c r="L26" s="25"/>
      <c r="N26" s="25">
        <f>(N25/$N$125)</f>
        <v>0.0008565034979148744</v>
      </c>
      <c r="P26" s="25">
        <f>(P25/$P$125)</f>
        <v>0.0008582623727069112</v>
      </c>
      <c r="R26" s="25">
        <f>(R25/$R$125)</f>
        <v>0.0009042415124723881</v>
      </c>
      <c r="S26" s="9"/>
      <c r="T26" s="25">
        <f>(T25/$T$125)</f>
        <v>0.0008875474106552227</v>
      </c>
      <c r="U26" s="9"/>
      <c r="V26" s="25">
        <f>(V25/$V$125)</f>
        <v>0.0008730391752006714</v>
      </c>
      <c r="W26" s="9"/>
      <c r="X26" s="25">
        <f>(X25/$X$125)</f>
        <v>0.000915754168951118</v>
      </c>
      <c r="Y26" s="9"/>
      <c r="Z26" s="25">
        <f>(Z25/$Z$125)</f>
        <v>0.0009019000930038791</v>
      </c>
    </row>
    <row r="27" spans="2:26" s="6" customFormat="1" ht="15" customHeight="1">
      <c r="B27" s="19" t="s">
        <v>13</v>
      </c>
      <c r="C27" s="20"/>
      <c r="D27" s="21">
        <v>37086</v>
      </c>
      <c r="E27" s="22" t="e">
        <f>((#REF!-D27)/D27)</f>
        <v>#REF!</v>
      </c>
      <c r="F27" s="24">
        <v>75461</v>
      </c>
      <c r="G27" s="22">
        <f>((H27-F27)/F27)</f>
        <v>0.09449914525383973</v>
      </c>
      <c r="H27" s="24">
        <v>82592</v>
      </c>
      <c r="I27" s="22">
        <f>((J27-H27)/H27)</f>
        <v>0.051264044943820225</v>
      </c>
      <c r="J27" s="24">
        <v>86826</v>
      </c>
      <c r="K27" s="22">
        <f>((L27-J27)/J27)</f>
        <v>0.06251583627024163</v>
      </c>
      <c r="L27" s="24">
        <v>92254</v>
      </c>
      <c r="M27" s="22">
        <f>((N27-L27)/L27)</f>
        <v>0.05970472825026557</v>
      </c>
      <c r="N27" s="24">
        <v>97762</v>
      </c>
      <c r="O27" s="22">
        <f>((P27-N27)/N27)</f>
        <v>0.06323520386244144</v>
      </c>
      <c r="P27" s="24">
        <v>103944</v>
      </c>
      <c r="Q27" s="22">
        <f>((R27-P27)/P27)</f>
        <v>0.06888324482413608</v>
      </c>
      <c r="R27" s="24">
        <v>111104</v>
      </c>
      <c r="S27" s="22">
        <f>((T27-R27)/R27)</f>
        <v>0.0930839573732719</v>
      </c>
      <c r="T27" s="24">
        <v>121446</v>
      </c>
      <c r="U27" s="22">
        <f>((V27-T27)/T27)</f>
        <v>0.08511601864203021</v>
      </c>
      <c r="V27" s="24">
        <v>131783</v>
      </c>
      <c r="W27" s="22">
        <f>((X27-V27)/V27)</f>
        <v>0.09874566522237314</v>
      </c>
      <c r="X27" s="24">
        <v>144796</v>
      </c>
      <c r="Y27" s="22">
        <f>((Z27-X27)/X27)</f>
        <v>0.06704605099588386</v>
      </c>
      <c r="Z27" s="24">
        <v>154504</v>
      </c>
    </row>
    <row r="28" spans="2:26" s="6" customFormat="1" ht="15" customHeight="1">
      <c r="B28" s="17" t="s">
        <v>8</v>
      </c>
      <c r="C28" s="13"/>
      <c r="D28" s="25">
        <f>(D27/$D$125)</f>
        <v>0.06929553463655626</v>
      </c>
      <c r="E28" s="13"/>
      <c r="F28" s="25">
        <f>(F27/$F$125)</f>
        <v>0.0742246401687098</v>
      </c>
      <c r="G28" s="22"/>
      <c r="H28" s="25">
        <f>(H27/$H$125)</f>
        <v>0.07184943215182055</v>
      </c>
      <c r="I28" s="22"/>
      <c r="J28" s="25">
        <f>(J27/$J$125)</f>
        <v>0.06824242700521961</v>
      </c>
      <c r="L28" s="25">
        <f>(L27/$L$125)</f>
        <v>0.06522542981517788</v>
      </c>
      <c r="N28" s="25">
        <f>(N27/$N$125)</f>
        <v>0.06165942191690276</v>
      </c>
      <c r="P28" s="25">
        <f>(P27/$P$125)</f>
        <v>0.059833148268710376</v>
      </c>
      <c r="R28" s="25">
        <f>(R27/$R$125)</f>
        <v>0.05885462741753498</v>
      </c>
      <c r="S28" s="9"/>
      <c r="T28" s="25">
        <f>(T27/$T$125)</f>
        <v>0.05767206144164483</v>
      </c>
      <c r="U28" s="9"/>
      <c r="V28" s="25">
        <f>(V27/$V$125)</f>
        <v>0.056984507986859875</v>
      </c>
      <c r="W28" s="9"/>
      <c r="X28" s="25">
        <f>(X27/$X$125)</f>
        <v>0.057154112348037106</v>
      </c>
      <c r="Y28" s="9"/>
      <c r="Z28" s="25">
        <f>(Z27/$Z$125)</f>
        <v>0.05646157697304349</v>
      </c>
    </row>
    <row r="29" spans="2:26" s="6" customFormat="1" ht="15" customHeight="1">
      <c r="B29" s="27" t="s">
        <v>14</v>
      </c>
      <c r="C29" s="20"/>
      <c r="D29" s="21">
        <v>85708</v>
      </c>
      <c r="E29" s="22" t="e">
        <f>((#REF!-D29)/D29)</f>
        <v>#REF!</v>
      </c>
      <c r="F29" s="21">
        <f>SUM(F31+F33)</f>
        <v>144759</v>
      </c>
      <c r="G29" s="22">
        <f>((H29-F29)/F29)</f>
        <v>0.09470222922236268</v>
      </c>
      <c r="H29" s="24">
        <v>158468</v>
      </c>
      <c r="I29" s="22">
        <f>((J29-H29)/H29)</f>
        <v>0.08171996870030543</v>
      </c>
      <c r="J29" s="24">
        <f>SUM(J31+J33)</f>
        <v>171418</v>
      </c>
      <c r="K29" s="22">
        <f>((L29-J29)/J29)</f>
        <v>0.0786790185394766</v>
      </c>
      <c r="L29" s="24">
        <v>184905</v>
      </c>
      <c r="M29" s="22">
        <f>((N29-L29)/L29)</f>
        <v>0.07789946188583327</v>
      </c>
      <c r="N29" s="24">
        <v>199309</v>
      </c>
      <c r="O29" s="22">
        <f>((P29-N29)/N29)</f>
        <v>0.06765876101932175</v>
      </c>
      <c r="P29" s="24">
        <v>212794</v>
      </c>
      <c r="Q29" s="22">
        <f>((R29-P29)/P29)</f>
        <v>0.05843209864939801</v>
      </c>
      <c r="R29" s="24">
        <f>R31+R33</f>
        <v>225228</v>
      </c>
      <c r="S29" s="22">
        <f>((T29-R29)/R29)</f>
        <v>0.06739392970678601</v>
      </c>
      <c r="T29" s="24">
        <f>T31+T33</f>
        <v>240407</v>
      </c>
      <c r="U29" s="22">
        <f>((V29-T29)/T29)</f>
        <v>0.06396236382468065</v>
      </c>
      <c r="V29" s="24">
        <f>V31+V33</f>
        <v>255784</v>
      </c>
      <c r="W29" s="22">
        <f>((X29-V29)/V29)</f>
        <v>0.07905107434397773</v>
      </c>
      <c r="X29" s="24">
        <f>X31+X33</f>
        <v>276004</v>
      </c>
      <c r="Y29" s="22">
        <f>((Z29-X29)/X29)</f>
        <v>0.057731047376124986</v>
      </c>
      <c r="Z29" s="24">
        <f>SUM(Z31,Z33)</f>
        <v>291938</v>
      </c>
    </row>
    <row r="30" spans="2:26" s="6" customFormat="1" ht="15" customHeight="1">
      <c r="B30" s="17" t="s">
        <v>8</v>
      </c>
      <c r="C30" s="13"/>
      <c r="D30" s="25">
        <f>(D29/$D$125)</f>
        <v>0.16014619216496695</v>
      </c>
      <c r="E30" s="13"/>
      <c r="F30" s="25">
        <f>(F29/$F$125)</f>
        <v>0.14238725548538003</v>
      </c>
      <c r="G30" s="22"/>
      <c r="H30" s="25">
        <f>(H29/$H$125)</f>
        <v>0.13785640030795596</v>
      </c>
      <c r="I30" s="22"/>
      <c r="J30" s="25">
        <f>(J29/$J$125)</f>
        <v>0.13472900228480794</v>
      </c>
      <c r="L30" s="25">
        <f>(L29/$L$125)</f>
        <v>0.1307315465993395</v>
      </c>
      <c r="N30" s="25">
        <f>(N29/$N$125)</f>
        <v>0.1257060792827067</v>
      </c>
      <c r="P30" s="25">
        <f>(P29/$P$125)</f>
        <v>0.12249033087712573</v>
      </c>
      <c r="R30" s="25">
        <f>(R29/$R$125)</f>
        <v>0.1193090259936327</v>
      </c>
      <c r="S30" s="9"/>
      <c r="T30" s="25">
        <f>(T29/$T$125)</f>
        <v>0.1141640504833548</v>
      </c>
      <c r="U30" s="9"/>
      <c r="V30" s="25">
        <f>(V29/$V$125)</f>
        <v>0.11060398830585862</v>
      </c>
      <c r="W30" s="9"/>
      <c r="X30" s="25">
        <f>(X29/$X$125)</f>
        <v>0.1089447472617174</v>
      </c>
      <c r="Y30" s="9"/>
      <c r="Z30" s="25">
        <f>(Z29/$Z$125)</f>
        <v>0.10668513344868981</v>
      </c>
    </row>
    <row r="31" spans="2:26" s="6" customFormat="1" ht="15" customHeight="1">
      <c r="B31" s="19" t="s">
        <v>15</v>
      </c>
      <c r="C31" s="20"/>
      <c r="D31" s="21">
        <v>71769</v>
      </c>
      <c r="E31" s="22" t="e">
        <f>((#REF!-D31)/D31)</f>
        <v>#REF!</v>
      </c>
      <c r="F31" s="24">
        <v>117671</v>
      </c>
      <c r="G31" s="22">
        <f>((H31-F31)/F31)</f>
        <v>0.08560307977326614</v>
      </c>
      <c r="H31" s="24">
        <v>127744</v>
      </c>
      <c r="I31" s="22">
        <f>((J31-H31)/H31)</f>
        <v>0.07461798597194388</v>
      </c>
      <c r="J31" s="24">
        <v>137276</v>
      </c>
      <c r="K31" s="22">
        <f>((L31-J31)/J31)</f>
        <v>0.06916722515224803</v>
      </c>
      <c r="L31" s="24">
        <v>146771</v>
      </c>
      <c r="M31" s="22">
        <f>((N31-L31)/L31)</f>
        <v>0.07326379189349394</v>
      </c>
      <c r="N31" s="24">
        <v>157524</v>
      </c>
      <c r="O31" s="22">
        <f>((P31-N31)/N31)</f>
        <v>0.05901957796907138</v>
      </c>
      <c r="P31" s="24">
        <v>166821</v>
      </c>
      <c r="Q31" s="22">
        <f>((R31-P31)/P31)</f>
        <v>0.04959207773601645</v>
      </c>
      <c r="R31" s="24">
        <v>175094</v>
      </c>
      <c r="S31" s="22">
        <f>((T31-R31)/R31)</f>
        <v>0.062240853484414084</v>
      </c>
      <c r="T31" s="24">
        <v>185992</v>
      </c>
      <c r="U31" s="22">
        <f>((V31-T31)/T31)</f>
        <v>0.06015850144092219</v>
      </c>
      <c r="V31" s="24">
        <v>197181</v>
      </c>
      <c r="W31" s="22">
        <f>((X31-V31)/V31)</f>
        <v>0.07359735471470374</v>
      </c>
      <c r="X31" s="24">
        <v>211693</v>
      </c>
      <c r="Y31" s="22">
        <f>((Z31-X31)/X31)</f>
        <v>0.05263282205835809</v>
      </c>
      <c r="Z31" s="24">
        <v>222835</v>
      </c>
    </row>
    <row r="32" spans="2:26" s="6" customFormat="1" ht="15" customHeight="1">
      <c r="B32" s="17" t="s">
        <v>9</v>
      </c>
      <c r="C32" s="13"/>
      <c r="D32" s="25">
        <f>(D31/$D$125)</f>
        <v>0.13410104150706484</v>
      </c>
      <c r="E32" s="13"/>
      <c r="F32" s="25">
        <f>(F31/$F$125)</f>
        <v>0.11574306772097177</v>
      </c>
      <c r="G32" s="22"/>
      <c r="H32" s="25">
        <f>(H31/$H$125)</f>
        <v>0.11112860641226953</v>
      </c>
      <c r="I32" s="22"/>
      <c r="J32" s="25">
        <f>(J31/$J$125)</f>
        <v>0.10789449484680312</v>
      </c>
      <c r="L32" s="25">
        <f>(L31/$L$125)</f>
        <v>0.10377004313529466</v>
      </c>
      <c r="N32" s="25">
        <f>(N31/$N$125)</f>
        <v>0.09935188292013451</v>
      </c>
      <c r="P32" s="25">
        <f>(P31/$P$125)</f>
        <v>0.09602695323765233</v>
      </c>
      <c r="R32" s="25">
        <f>(R31/$R$125)</f>
        <v>0.09275176531039268</v>
      </c>
      <c r="S32" s="9"/>
      <c r="T32" s="25">
        <f>(T31/$T$125)</f>
        <v>0.08832355163327243</v>
      </c>
      <c r="U32" s="9"/>
      <c r="V32" s="25">
        <f>(V31/$V$125)</f>
        <v>0.0852633668178522</v>
      </c>
      <c r="W32" s="9"/>
      <c r="X32" s="25">
        <f>(X31/$X$125)</f>
        <v>0.08355980486541768</v>
      </c>
      <c r="Y32" s="9"/>
      <c r="Z32" s="25">
        <f>(Z31/$Z$125)</f>
        <v>0.08143229628222018</v>
      </c>
    </row>
    <row r="33" spans="2:26" s="6" customFormat="1" ht="15" customHeight="1">
      <c r="B33" s="19" t="s">
        <v>16</v>
      </c>
      <c r="C33" s="20"/>
      <c r="D33" s="21">
        <v>13939</v>
      </c>
      <c r="E33" s="22" t="e">
        <f>((#REF!-D33)/D33)</f>
        <v>#REF!</v>
      </c>
      <c r="F33" s="24">
        <v>27088</v>
      </c>
      <c r="G33" s="22">
        <f>((H33-F33)/F33)</f>
        <v>0.13422917897223863</v>
      </c>
      <c r="H33" s="24">
        <v>30724</v>
      </c>
      <c r="I33" s="22">
        <f>((J33-H33)/H33)</f>
        <v>0.11124853534696003</v>
      </c>
      <c r="J33" s="24">
        <v>34142</v>
      </c>
      <c r="K33" s="22">
        <f>((L33-J33)/J33)</f>
        <v>0.1169234374084705</v>
      </c>
      <c r="L33" s="24">
        <v>38134</v>
      </c>
      <c r="M33" s="22">
        <f>((N33-L33)/L33)</f>
        <v>0.09574133319347564</v>
      </c>
      <c r="N33" s="24">
        <v>41785</v>
      </c>
      <c r="O33" s="22">
        <f>((P33-N33)/N33)</f>
        <v>0.10022735431374895</v>
      </c>
      <c r="P33" s="24">
        <v>45973</v>
      </c>
      <c r="Q33" s="22">
        <f>((R33-P33)/P33)</f>
        <v>0.09050964696669785</v>
      </c>
      <c r="R33" s="24">
        <v>50134</v>
      </c>
      <c r="S33" s="22">
        <f>((T33-R33)/R33)</f>
        <v>0.08539115171340807</v>
      </c>
      <c r="T33" s="24">
        <v>54415</v>
      </c>
      <c r="U33" s="22">
        <f>((V33-T33)/T33)</f>
        <v>0.07696407240650556</v>
      </c>
      <c r="V33" s="24">
        <v>58603</v>
      </c>
      <c r="W33" s="22">
        <f>((X33-V33)/V33)</f>
        <v>0.09740115693735815</v>
      </c>
      <c r="X33" s="24">
        <v>64311</v>
      </c>
      <c r="Y33" s="22">
        <f>((Z33-X33)/X33)</f>
        <v>0.07451291380945717</v>
      </c>
      <c r="Z33" s="24">
        <v>69103</v>
      </c>
    </row>
    <row r="34" spans="1:26" s="6" customFormat="1" ht="15" customHeight="1">
      <c r="A34" s="29"/>
      <c r="B34" s="17" t="s">
        <v>9</v>
      </c>
      <c r="C34" s="13"/>
      <c r="D34" s="25">
        <f>(D33/$D$125)</f>
        <v>0.02604515065790211</v>
      </c>
      <c r="E34" s="13"/>
      <c r="F34" s="25">
        <f>(F33/$F$125)</f>
        <v>0.02664418776440825</v>
      </c>
      <c r="G34" s="22"/>
      <c r="H34" s="25">
        <f>(H33/$H$125)</f>
        <v>0.02672779389568644</v>
      </c>
      <c r="I34" s="22"/>
      <c r="J34" s="25">
        <f>(J33/$J$125)</f>
        <v>0.026834507438004838</v>
      </c>
      <c r="L34" s="25">
        <f>(L33/$L$125)</f>
        <v>0.02696150346404485</v>
      </c>
      <c r="N34" s="25">
        <f>(N33/$N$125)</f>
        <v>0.026354196362572184</v>
      </c>
      <c r="P34" s="25">
        <f>(P33/$P$125)</f>
        <v>0.02646337763947339</v>
      </c>
      <c r="R34" s="25">
        <f>(R33/$R$125)</f>
        <v>0.026557260683240012</v>
      </c>
      <c r="S34" s="9"/>
      <c r="T34" s="25">
        <f>(T33/$T$125)</f>
        <v>0.02584049885008237</v>
      </c>
      <c r="U34" s="9"/>
      <c r="V34" s="25">
        <f>(V33/$V$125)</f>
        <v>0.025340621488006414</v>
      </c>
      <c r="W34" s="9"/>
      <c r="X34" s="25">
        <f>(X33/$X$125)</f>
        <v>0.025384942396299723</v>
      </c>
      <c r="Y34" s="9"/>
      <c r="Z34" s="25">
        <f>(Z33/$Z$125)</f>
        <v>0.025252837166469633</v>
      </c>
    </row>
    <row r="35" spans="2:26" s="6" customFormat="1" ht="15" customHeight="1">
      <c r="B35" s="19" t="s">
        <v>17</v>
      </c>
      <c r="C35" s="20"/>
      <c r="D35" s="21">
        <v>23172</v>
      </c>
      <c r="E35" s="22" t="e">
        <f>((#REF!-D35)/D35)</f>
        <v>#REF!</v>
      </c>
      <c r="F35" s="24">
        <v>44937</v>
      </c>
      <c r="G35" s="22">
        <f>((H35-F35)/F35)</f>
        <v>0.08816787947571043</v>
      </c>
      <c r="H35" s="24">
        <v>48899</v>
      </c>
      <c r="I35" s="22">
        <f>((J35-H35)/H35)</f>
        <v>0.07949037812634205</v>
      </c>
      <c r="J35" s="24">
        <v>52786</v>
      </c>
      <c r="K35" s="22">
        <f>((L35-J35)/J35)</f>
        <v>0.04963437275035047</v>
      </c>
      <c r="L35" s="24">
        <v>55406</v>
      </c>
      <c r="M35" s="22">
        <f>((N35-L35)/L35)</f>
        <v>0.11150416922354979</v>
      </c>
      <c r="N35" s="24">
        <v>61584</v>
      </c>
      <c r="O35" s="22">
        <f>((P35-N35)/N35)</f>
        <v>0.06680306573135879</v>
      </c>
      <c r="P35" s="24">
        <v>65698</v>
      </c>
      <c r="Q35" s="22">
        <f>((R35-P35)/P35)</f>
        <v>0.08176809035282658</v>
      </c>
      <c r="R35" s="24">
        <v>71070</v>
      </c>
      <c r="S35" s="22">
        <f>((T35-R35)/R35)</f>
        <v>0.10388349514563107</v>
      </c>
      <c r="T35" s="24">
        <v>78453</v>
      </c>
      <c r="U35" s="22">
        <f>((V35-T35)/T35)</f>
        <v>0.11487132423234293</v>
      </c>
      <c r="V35" s="24">
        <v>87465</v>
      </c>
      <c r="W35" s="22">
        <f>((X35-V35)/V35)</f>
        <v>0.11056994226261933</v>
      </c>
      <c r="X35" s="24">
        <v>97136</v>
      </c>
      <c r="Y35" s="22">
        <f>((Z35-X35)/X35)</f>
        <v>0.03551721297973975</v>
      </c>
      <c r="Z35" s="24">
        <v>100586</v>
      </c>
    </row>
    <row r="36" spans="2:26" s="6" customFormat="1" ht="15" customHeight="1">
      <c r="B36" s="17" t="s">
        <v>8</v>
      </c>
      <c r="C36" s="13"/>
      <c r="D36" s="25">
        <f>(D35/$D$125)</f>
        <v>0.04329709671030259</v>
      </c>
      <c r="E36" s="13"/>
      <c r="F36" s="25">
        <f>(F35/$F$125)</f>
        <v>0.044200748138260984</v>
      </c>
      <c r="G36" s="22"/>
      <c r="H36" s="25">
        <f>(H35/$H$125)</f>
        <v>0.04253880984589153</v>
      </c>
      <c r="I36" s="22"/>
      <c r="J36" s="25">
        <f>(J35/$J$125)</f>
        <v>0.04148808826731074</v>
      </c>
      <c r="L36" s="25">
        <f>(L35/$L$125)</f>
        <v>0.0391731541650199</v>
      </c>
      <c r="N36" s="25">
        <f>(N35/$N$125)</f>
        <v>0.038841613708092505</v>
      </c>
      <c r="P36" s="25">
        <f>(P35/$P$125)</f>
        <v>0.03781765349570668</v>
      </c>
      <c r="R36" s="25">
        <f>(R35/$R$125)</f>
        <v>0.03764759478114389</v>
      </c>
      <c r="S36" s="9"/>
      <c r="T36" s="25">
        <f>(T35/$T$125)</f>
        <v>0.0372556217271986</v>
      </c>
      <c r="U36" s="9"/>
      <c r="V36" s="25">
        <f>(V35/$V$125)</f>
        <v>0.0378208873001123</v>
      </c>
      <c r="W36" s="9"/>
      <c r="X36" s="25">
        <f>(X35/$X$125)</f>
        <v>0.038341679722084396</v>
      </c>
      <c r="Y36" s="9"/>
      <c r="Z36" s="25">
        <f>(Z35/$Z$125)</f>
        <v>0.03675791035449278</v>
      </c>
    </row>
    <row r="37" spans="2:26" s="6" customFormat="1" ht="15" customHeight="1">
      <c r="B37" s="17" t="s">
        <v>60</v>
      </c>
      <c r="C37" s="13"/>
      <c r="D37" s="25"/>
      <c r="E37" s="13"/>
      <c r="F37" s="25"/>
      <c r="G37" s="22"/>
      <c r="H37" s="25"/>
      <c r="I37" s="22"/>
      <c r="J37" s="25"/>
      <c r="L37" s="25"/>
      <c r="N37" s="25"/>
      <c r="P37" s="25"/>
      <c r="R37" s="25"/>
      <c r="S37" s="9"/>
      <c r="T37" s="25"/>
      <c r="U37" s="9"/>
      <c r="V37" s="25"/>
      <c r="W37" s="9"/>
      <c r="X37" s="34">
        <v>3261</v>
      </c>
      <c r="Y37" s="22">
        <f>((Z37-X37)/X37)</f>
        <v>0.3219871205151794</v>
      </c>
      <c r="Z37" s="34">
        <v>4311</v>
      </c>
    </row>
    <row r="38" spans="2:26" s="6" customFormat="1" ht="15" customHeight="1">
      <c r="B38" s="17" t="s">
        <v>8</v>
      </c>
      <c r="C38" s="13"/>
      <c r="D38" s="25"/>
      <c r="E38" s="13"/>
      <c r="F38" s="25"/>
      <c r="G38" s="22"/>
      <c r="H38" s="25"/>
      <c r="I38" s="22"/>
      <c r="J38" s="25"/>
      <c r="L38" s="25"/>
      <c r="N38" s="25"/>
      <c r="P38" s="25"/>
      <c r="R38" s="25"/>
      <c r="S38" s="9"/>
      <c r="T38" s="25"/>
      <c r="U38" s="9"/>
      <c r="V38" s="25"/>
      <c r="W38" s="9"/>
      <c r="X38" s="25">
        <f>(X37/$X$125)</f>
        <v>0.001287187217650688</v>
      </c>
      <c r="Y38" s="9"/>
      <c r="Z38" s="25">
        <f>(Z37/$Z$125)</f>
        <v>0.0015754016616449445</v>
      </c>
    </row>
    <row r="39" spans="2:26" s="6" customFormat="1" ht="15" customHeight="1">
      <c r="B39" s="19" t="s">
        <v>57</v>
      </c>
      <c r="C39" s="20"/>
      <c r="D39" s="21">
        <v>16031</v>
      </c>
      <c r="E39" s="22" t="e">
        <f>((#REF!-D39)/D39)</f>
        <v>#REF!</v>
      </c>
      <c r="F39" s="21">
        <f>SUM(F41+F43)</f>
        <v>10535</v>
      </c>
      <c r="G39" s="22">
        <f>((H39-F39)/F39)</f>
        <v>0.7880398671096346</v>
      </c>
      <c r="H39" s="24">
        <v>18837</v>
      </c>
      <c r="I39" s="22">
        <f>((J39-H39)/H39)</f>
        <v>0.08945161119074163</v>
      </c>
      <c r="J39" s="24">
        <f>SUM(J41+J43)</f>
        <v>20522</v>
      </c>
      <c r="K39" s="22">
        <f>((L39-J39)/J39)</f>
        <v>0.14131176298606374</v>
      </c>
      <c r="L39" s="24">
        <v>23422</v>
      </c>
      <c r="M39" s="22">
        <f>((N39-L39)/L39)</f>
        <v>0.0015797113824609342</v>
      </c>
      <c r="N39" s="24">
        <v>23459</v>
      </c>
      <c r="O39" s="22">
        <f>((P39-N39)/N39)</f>
        <v>-0.07306364295153246</v>
      </c>
      <c r="P39" s="24">
        <v>21745</v>
      </c>
      <c r="Q39" s="22">
        <f>((R39-P39)/P39)</f>
        <v>-0.06120947344217061</v>
      </c>
      <c r="R39" s="24">
        <f>R41+R43</f>
        <v>20414</v>
      </c>
      <c r="S39" s="22">
        <f>((T39-R39)/R39)</f>
        <v>-0.06823748407955325</v>
      </c>
      <c r="T39" s="24">
        <f>T41+T43</f>
        <v>19021</v>
      </c>
      <c r="U39" s="22">
        <f>((V39-T39)/T39)</f>
        <v>0.030492613427264604</v>
      </c>
      <c r="V39" s="24">
        <f>V41+V43</f>
        <v>19601</v>
      </c>
      <c r="W39" s="22">
        <f>((X39-V39)/V39)</f>
        <v>0.026121116269578082</v>
      </c>
      <c r="X39" s="24">
        <f>X41+X43</f>
        <v>20113</v>
      </c>
      <c r="Y39" s="22">
        <f>((Z39-X39)/X39)</f>
        <v>0.02083229751901755</v>
      </c>
      <c r="Z39" s="24">
        <f>Z41+Z43</f>
        <v>20532</v>
      </c>
    </row>
    <row r="40" spans="2:26" s="6" customFormat="1" ht="15" customHeight="1">
      <c r="B40" s="28" t="s">
        <v>8</v>
      </c>
      <c r="C40" s="13"/>
      <c r="D40" s="25">
        <f>(D39/$D$125)</f>
        <v>0.029954072042243256</v>
      </c>
      <c r="E40" s="13"/>
      <c r="F40" s="25">
        <f>(F39/$F$125)</f>
        <v>0.010362393609644157</v>
      </c>
      <c r="G40" s="22"/>
      <c r="H40" s="25">
        <f>(H39/$H$125)</f>
        <v>0.016386911001596324</v>
      </c>
      <c r="I40" s="22"/>
      <c r="J40" s="25">
        <f>(J39/$J$125)</f>
        <v>0.01612962807224929</v>
      </c>
      <c r="L40" s="25">
        <f>(L39/$L$125)</f>
        <v>0.016559824149967442</v>
      </c>
      <c r="N40" s="25">
        <f>(N39/$N$125)</f>
        <v>0.014795814107205478</v>
      </c>
      <c r="P40" s="25">
        <f>(P39/$P$125)</f>
        <v>0.012517045804501532</v>
      </c>
      <c r="R40" s="25">
        <f>(R39/$R$125)</f>
        <v>0.010813817361225149</v>
      </c>
      <c r="S40" s="9"/>
      <c r="T40" s="25">
        <f>(T39/$T$125)</f>
        <v>0.009032658800467091</v>
      </c>
      <c r="U40" s="9"/>
      <c r="V40" s="25">
        <f>(V39/$V$125)</f>
        <v>0.008475701274446934</v>
      </c>
      <c r="W40" s="9"/>
      <c r="X40" s="25">
        <f>(X39/$X$125)</f>
        <v>0.007939036034531827</v>
      </c>
      <c r="Y40" s="9"/>
      <c r="Z40" s="25">
        <f>(Z39/$Z$125)</f>
        <v>0.0075031656035476684</v>
      </c>
    </row>
    <row r="41" spans="2:26" s="6" customFormat="1" ht="15" customHeight="1">
      <c r="B41" s="19" t="s">
        <v>18</v>
      </c>
      <c r="C41" s="20"/>
      <c r="D41" s="21">
        <v>3969</v>
      </c>
      <c r="E41" s="22" t="e">
        <f>((#REF!-D41)/D41)</f>
        <v>#REF!</v>
      </c>
      <c r="F41" s="24">
        <v>6478</v>
      </c>
      <c r="G41" s="22">
        <f>((H41-F41)/F41)</f>
        <v>0.8860759493670886</v>
      </c>
      <c r="H41" s="24">
        <v>12218</v>
      </c>
      <c r="I41" s="22">
        <f>((J41-H41)/H41)</f>
        <v>0.11687673923719102</v>
      </c>
      <c r="J41" s="24">
        <v>13646</v>
      </c>
      <c r="K41" s="22">
        <f>((L41-J41)/J41)</f>
        <v>0.15982705554741317</v>
      </c>
      <c r="L41" s="24">
        <v>15827</v>
      </c>
      <c r="M41" s="22">
        <f>((N41-L41)/L41)</f>
        <v>-0.010551589056675302</v>
      </c>
      <c r="N41" s="24">
        <v>15660</v>
      </c>
      <c r="O41" s="22">
        <f>((P41-N41)/N41)</f>
        <v>-0.06296296296296296</v>
      </c>
      <c r="P41" s="24">
        <v>14674</v>
      </c>
      <c r="Q41" s="22">
        <f>((R41-P41)/P41)</f>
        <v>-0.02296578983235655</v>
      </c>
      <c r="R41" s="24">
        <v>14337</v>
      </c>
      <c r="S41" s="22">
        <f>((T41-R41)/R41)</f>
        <v>-0.02880658436213992</v>
      </c>
      <c r="T41" s="24">
        <v>13924</v>
      </c>
      <c r="U41" s="22">
        <f>((V41-T41)/T41)</f>
        <v>0.05300201091640333</v>
      </c>
      <c r="V41" s="24">
        <v>14662</v>
      </c>
      <c r="W41" s="22">
        <f>((X41-V41)/V41)</f>
        <v>0.02639476196971764</v>
      </c>
      <c r="X41" s="24">
        <v>15049</v>
      </c>
      <c r="Y41" s="22">
        <f>((Z41-X41)/X41)</f>
        <v>0.032427403814206925</v>
      </c>
      <c r="Z41" s="24">
        <v>15537</v>
      </c>
    </row>
    <row r="42" spans="2:26" s="6" customFormat="1" ht="15" customHeight="1">
      <c r="B42" s="28" t="s">
        <v>9</v>
      </c>
      <c r="C42" s="13"/>
      <c r="D42" s="25">
        <f>(D41/$D$125)</f>
        <v>0.007416113276505738</v>
      </c>
      <c r="E42" s="13"/>
      <c r="F42" s="25">
        <f>(F41/$F$125)</f>
        <v>0.006371863863623622</v>
      </c>
      <c r="G42" s="22"/>
      <c r="H42" s="25">
        <f>(H41/$H$125)</f>
        <v>0.010628830419785736</v>
      </c>
      <c r="I42" s="22"/>
      <c r="J42" s="25">
        <f>(J41/$J$125)</f>
        <v>0.010725314524603539</v>
      </c>
      <c r="L42" s="25">
        <f>(L41/$L$125)</f>
        <v>0.01119000669548009</v>
      </c>
      <c r="N42" s="25">
        <f>(N41/$N$125)</f>
        <v>0.009876910734423367</v>
      </c>
      <c r="P42" s="25">
        <f>(P41/$P$125)</f>
        <v>0.008446775356875396</v>
      </c>
      <c r="R42" s="25">
        <f>(R41/$R$125)</f>
        <v>0.007594675198779512</v>
      </c>
      <c r="S42" s="9"/>
      <c r="T42" s="25">
        <f>(T41/$T$125)</f>
        <v>0.006612204465469942</v>
      </c>
      <c r="U42" s="9"/>
      <c r="V42" s="25">
        <f>(V41/$V$125)</f>
        <v>0.006340020003364163</v>
      </c>
      <c r="W42" s="9"/>
      <c r="X42" s="25">
        <f>(X41/$X$125)</f>
        <v>0.005940165727821282</v>
      </c>
      <c r="Y42" s="9"/>
      <c r="Z42" s="25">
        <f>(Z41/$Z$125)</f>
        <v>0.005677804596840061</v>
      </c>
    </row>
    <row r="43" spans="2:26" s="6" customFormat="1" ht="15" customHeight="1">
      <c r="B43" s="19" t="s">
        <v>19</v>
      </c>
      <c r="C43" s="20"/>
      <c r="D43" s="21">
        <v>6031</v>
      </c>
      <c r="E43" s="22" t="e">
        <f>((#REF!-D43)/D43)</f>
        <v>#REF!</v>
      </c>
      <c r="F43" s="24">
        <v>4057</v>
      </c>
      <c r="G43" s="22">
        <f>((H43-F43)/F43)</f>
        <v>0.6315011091939857</v>
      </c>
      <c r="H43" s="24">
        <v>6619</v>
      </c>
      <c r="I43" s="22">
        <f>((J43-H43)/H43)</f>
        <v>0.03882761746487385</v>
      </c>
      <c r="J43" s="24">
        <v>6876</v>
      </c>
      <c r="K43" s="22">
        <f>((L43-J43)/J43)</f>
        <v>0.10456660849331006</v>
      </c>
      <c r="L43" s="24">
        <v>7595</v>
      </c>
      <c r="M43" s="22">
        <f>((N43-L43)/L43)</f>
        <v>0.02685977616853193</v>
      </c>
      <c r="N43" s="24">
        <v>7799</v>
      </c>
      <c r="O43" s="22">
        <f>((P43-N43)/N43)</f>
        <v>-0.0933453006795743</v>
      </c>
      <c r="P43" s="24">
        <v>7071</v>
      </c>
      <c r="Q43" s="22">
        <f>((R43-P43)/P43)</f>
        <v>-0.14057417621269977</v>
      </c>
      <c r="R43" s="24">
        <v>6077</v>
      </c>
      <c r="S43" s="22">
        <f>((T43-R43)/R43)</f>
        <v>-0.1612637814711206</v>
      </c>
      <c r="T43" s="24">
        <v>5097</v>
      </c>
      <c r="U43" s="22">
        <f>((V43-T43)/T43)</f>
        <v>-0.030998626643123407</v>
      </c>
      <c r="V43" s="24">
        <v>4939</v>
      </c>
      <c r="W43" s="22">
        <f>((X43-V43)/V43)</f>
        <v>0.02530876695687386</v>
      </c>
      <c r="X43" s="24">
        <v>5064</v>
      </c>
      <c r="Y43" s="22">
        <f>((Z43-X43)/X43)</f>
        <v>-0.013625592417061612</v>
      </c>
      <c r="Z43" s="24">
        <v>4995</v>
      </c>
    </row>
    <row r="44" spans="2:26" s="6" customFormat="1" ht="15" customHeight="1">
      <c r="B44" s="28" t="s">
        <v>9</v>
      </c>
      <c r="C44" s="13"/>
      <c r="D44" s="25">
        <f>(D43/$D$125)</f>
        <v>0.01126897938286876</v>
      </c>
      <c r="E44" s="13"/>
      <c r="F44" s="25">
        <f>(F43/$F$125)</f>
        <v>0.003990529746020536</v>
      </c>
      <c r="G44" s="22"/>
      <c r="H44" s="25">
        <f>(H43/$H$125)</f>
        <v>0.00575808058181059</v>
      </c>
      <c r="I44" s="22"/>
      <c r="J44" s="25">
        <f>(J43/$J$125)</f>
        <v>0.005404313547645752</v>
      </c>
      <c r="L44" s="25">
        <f>(L43/$L$125)</f>
        <v>0.00536981745448735</v>
      </c>
      <c r="N44" s="25">
        <f>(N43/$N$125)</f>
        <v>0.00491890337278211</v>
      </c>
      <c r="P44" s="25">
        <f>(P43/$P$125)</f>
        <v>0.004070270447626136</v>
      </c>
      <c r="R44" s="25">
        <f>(R43/$R$125)</f>
        <v>0.0032191421624456367</v>
      </c>
      <c r="S44" s="9"/>
      <c r="T44" s="25">
        <f>(T43/$T$125)</f>
        <v>0.0024204543349971483</v>
      </c>
      <c r="U44" s="9"/>
      <c r="V44" s="25">
        <f>(V43/$V$125)</f>
        <v>0.0021356812710827716</v>
      </c>
      <c r="W44" s="9"/>
      <c r="X44" s="25">
        <f>(X43/$X$125)</f>
        <v>0.001998870306710544</v>
      </c>
      <c r="Y44" s="9"/>
      <c r="Z44" s="25">
        <f>(Z43/$Z$125)</f>
        <v>0.001825361006707608</v>
      </c>
    </row>
    <row r="45" spans="2:26" s="6" customFormat="1" ht="15" customHeight="1">
      <c r="B45" s="19" t="s">
        <v>20</v>
      </c>
      <c r="C45" s="20"/>
      <c r="D45" s="21">
        <v>10012</v>
      </c>
      <c r="E45" s="22" t="e">
        <f>((#REF!-D45)/D45)</f>
        <v>#REF!</v>
      </c>
      <c r="F45" s="21">
        <f>SUM(F47+F49)</f>
        <v>30911</v>
      </c>
      <c r="G45" s="22">
        <f>((H45-F45)/F45)</f>
        <v>0.12843324382905763</v>
      </c>
      <c r="H45" s="24">
        <v>34881</v>
      </c>
      <c r="I45" s="22">
        <f>((J45-H45)/H45)</f>
        <v>0.181875519623864</v>
      </c>
      <c r="J45" s="24">
        <f>SUM(J47+J49)</f>
        <v>41225</v>
      </c>
      <c r="K45" s="22">
        <f>((L45-J45)/J45)</f>
        <v>0.13756215888417223</v>
      </c>
      <c r="L45" s="24">
        <v>46896</v>
      </c>
      <c r="M45" s="22">
        <f>((N45-L45)/L45)</f>
        <v>0.1790344592289321</v>
      </c>
      <c r="N45" s="24">
        <v>55292</v>
      </c>
      <c r="O45" s="22">
        <f>((P45-N45)/N45)</f>
        <v>0.15466975330970123</v>
      </c>
      <c r="P45" s="24">
        <v>63844</v>
      </c>
      <c r="Q45" s="22">
        <f>((R45-P45)/P45)</f>
        <v>0.0798038969989349</v>
      </c>
      <c r="R45" s="24">
        <f>R47+R49</f>
        <v>68939</v>
      </c>
      <c r="S45" s="22">
        <f>((T45-R45)/R45)</f>
        <v>0.17028097303413162</v>
      </c>
      <c r="T45" s="24">
        <f>T47+T49</f>
        <v>80678</v>
      </c>
      <c r="U45" s="22">
        <f>((V45-T45)/T45)</f>
        <v>0.06213589826222762</v>
      </c>
      <c r="V45" s="24">
        <f>V47+V49</f>
        <v>85691</v>
      </c>
      <c r="W45" s="22">
        <f>((X45-V45)/V45)</f>
        <v>0.13779743496983346</v>
      </c>
      <c r="X45" s="24">
        <f>X47+X49</f>
        <v>97499</v>
      </c>
      <c r="Y45" s="22">
        <f>((Z45-X45)/X45)</f>
        <v>0.12743720448414855</v>
      </c>
      <c r="Z45" s="24">
        <f>Z47+Z49</f>
        <v>109924</v>
      </c>
    </row>
    <row r="46" spans="2:26" s="6" customFormat="1" ht="15" customHeight="1">
      <c r="B46" s="17" t="s">
        <v>8</v>
      </c>
      <c r="C46" s="13"/>
      <c r="D46" s="25">
        <f>(D45/$D$125)</f>
        <v>0.018707514770565748</v>
      </c>
      <c r="E46" s="13"/>
      <c r="F46" s="25">
        <f>(F45/$F$125)</f>
        <v>0.03040455138753778</v>
      </c>
      <c r="G46" s="22"/>
      <c r="H46" s="25">
        <f>(H45/$H$125)</f>
        <v>0.030344101642866775</v>
      </c>
      <c r="I46" s="22"/>
      <c r="J46" s="25">
        <f>(J45/$J$125)</f>
        <v>0.03240151628878652</v>
      </c>
      <c r="L46" s="25">
        <f>(L45/$L$125)</f>
        <v>0.03315641334373124</v>
      </c>
      <c r="N46" s="25">
        <f>(N45/$N$125)</f>
        <v>0.03487318954838677</v>
      </c>
      <c r="P46" s="25">
        <f>(P45/$P$125)</f>
        <v>0.036750437909523835</v>
      </c>
      <c r="R46" s="25">
        <f>(R45/$R$125)</f>
        <v>0.03651874963581368</v>
      </c>
      <c r="S46" s="9"/>
      <c r="T46" s="25">
        <f>(T45/$T$125)</f>
        <v>0.03831222578750244</v>
      </c>
      <c r="U46" s="9"/>
      <c r="V46" s="25">
        <f>(V45/$V$125)</f>
        <v>0.03705378898569625</v>
      </c>
      <c r="W46" s="9"/>
      <c r="X46" s="25">
        <f>(X45/$X$125)</f>
        <v>0.03848496367179528</v>
      </c>
      <c r="Y46" s="9"/>
      <c r="Z46" s="25">
        <f>(Z45/$Z$125)</f>
        <v>0.04017036702729271</v>
      </c>
    </row>
    <row r="47" spans="2:26" s="6" customFormat="1" ht="15" customHeight="1">
      <c r="B47" s="19" t="s">
        <v>21</v>
      </c>
      <c r="C47" s="20"/>
      <c r="D47" s="21">
        <v>4535</v>
      </c>
      <c r="E47" s="22" t="e">
        <f>((#REF!-D47)/D47)</f>
        <v>#REF!</v>
      </c>
      <c r="F47" s="24">
        <v>13243</v>
      </c>
      <c r="G47" s="22">
        <f>((H47-F47)/F47)</f>
        <v>0.12263082383145812</v>
      </c>
      <c r="H47" s="24">
        <v>14867</v>
      </c>
      <c r="I47" s="22">
        <f>((J47-H47)/H47)</f>
        <v>0.17468218201385619</v>
      </c>
      <c r="J47" s="24">
        <v>17464</v>
      </c>
      <c r="K47" s="22">
        <f>((L47-J47)/J47)</f>
        <v>0.07054512139257901</v>
      </c>
      <c r="L47" s="24">
        <v>18696</v>
      </c>
      <c r="M47" s="22">
        <f>((N47-L47)/L47)</f>
        <v>0.23598630723149336</v>
      </c>
      <c r="N47" s="24">
        <v>23108</v>
      </c>
      <c r="O47" s="22">
        <f>((P47-N47)/N47)</f>
        <v>0.11074086896312965</v>
      </c>
      <c r="P47" s="24">
        <v>25667</v>
      </c>
      <c r="Q47" s="22">
        <f>((R47-P47)/P47)</f>
        <v>0.07819378969104297</v>
      </c>
      <c r="R47" s="24">
        <v>27674</v>
      </c>
      <c r="S47" s="22">
        <f>((T47-R47)/R47)</f>
        <v>0.16929247669292477</v>
      </c>
      <c r="T47" s="24">
        <v>32359</v>
      </c>
      <c r="U47" s="22">
        <f>((V47-T47)/T47)</f>
        <v>0.02265212151178961</v>
      </c>
      <c r="V47" s="24">
        <v>33092</v>
      </c>
      <c r="W47" s="22">
        <f>((X47-V47)/V47)</f>
        <v>0.1296688021274024</v>
      </c>
      <c r="X47" s="24">
        <v>37383</v>
      </c>
      <c r="Y47" s="22">
        <f>((Z47-X47)/X47)</f>
        <v>0.12123157584998528</v>
      </c>
      <c r="Z47" s="24">
        <v>41915</v>
      </c>
    </row>
    <row r="48" spans="2:26" s="6" customFormat="1" ht="15" customHeight="1">
      <c r="B48" s="17" t="s">
        <v>9</v>
      </c>
      <c r="C48" s="13"/>
      <c r="D48" s="25">
        <f>(D47/$D$125)</f>
        <v>0.008473689521026334</v>
      </c>
      <c r="E48" s="13"/>
      <c r="F48" s="25">
        <f>(F47/$F$125)</f>
        <v>0.01302602549335715</v>
      </c>
      <c r="G48" s="22"/>
      <c r="H48" s="25">
        <f>(H47/$H$125)</f>
        <v>0.01293328055745249</v>
      </c>
      <c r="I48" s="25"/>
      <c r="J48" s="25">
        <f>(J47/$J$125)</f>
        <v>0.01372613900466629</v>
      </c>
      <c r="L48" s="25">
        <f>(L47/$L$125)</f>
        <v>0.013218447284936867</v>
      </c>
      <c r="N48" s="25">
        <f>(N47/$N$125)</f>
        <v>0.014574435073502885</v>
      </c>
      <c r="P48" s="25">
        <f>(P47/$P$125)</f>
        <v>0.014774661515941173</v>
      </c>
      <c r="R48" s="25">
        <f>(R47/$R$125)</f>
        <v>0.014659624848366061</v>
      </c>
      <c r="S48" s="9"/>
      <c r="T48" s="25">
        <f>(T47/$T$125)</f>
        <v>0.01536658462353791</v>
      </c>
      <c r="U48" s="9"/>
      <c r="V48" s="25">
        <f>(V47/$V$125)</f>
        <v>0.014309367204428242</v>
      </c>
      <c r="W48" s="9"/>
      <c r="X48" s="25">
        <f>(X47/$X$125)</f>
        <v>0.014755878490473986</v>
      </c>
      <c r="Y48" s="9"/>
      <c r="Z48" s="25">
        <f>(Z47/$Z$125)</f>
        <v>0.015317318637867745</v>
      </c>
    </row>
    <row r="49" spans="2:26" s="6" customFormat="1" ht="15" customHeight="1">
      <c r="B49" s="19" t="s">
        <v>22</v>
      </c>
      <c r="C49" s="20"/>
      <c r="D49" s="21">
        <v>5477</v>
      </c>
      <c r="E49" s="22" t="e">
        <f>((#REF!-D49)/D49)</f>
        <v>#REF!</v>
      </c>
      <c r="F49" s="24">
        <v>17668</v>
      </c>
      <c r="G49" s="22">
        <f>((H49-F49)/F49)</f>
        <v>0.13278243151460267</v>
      </c>
      <c r="H49" s="24">
        <v>20014</v>
      </c>
      <c r="I49" s="22">
        <f>((J49-H49)/H49)</f>
        <v>0.1872189467372839</v>
      </c>
      <c r="J49" s="24">
        <v>23761</v>
      </c>
      <c r="K49" s="22">
        <f>((L49-J49)/J49)</f>
        <v>0.18681873658516054</v>
      </c>
      <c r="L49" s="24">
        <v>28200</v>
      </c>
      <c r="M49" s="22">
        <f>((N49-L49)/L49)</f>
        <v>0.14127659574468085</v>
      </c>
      <c r="N49" s="24">
        <v>32184</v>
      </c>
      <c r="O49" s="22">
        <f>((P49-N49)/N49)</f>
        <v>0.18621053939845886</v>
      </c>
      <c r="P49" s="24">
        <v>38177</v>
      </c>
      <c r="Q49" s="22">
        <f>((R49-P49)/P49)</f>
        <v>0.08088639756921706</v>
      </c>
      <c r="R49" s="24">
        <v>41265</v>
      </c>
      <c r="S49" s="22">
        <f>((T49-R49)/R49)</f>
        <v>0.170943899188174</v>
      </c>
      <c r="T49" s="24">
        <v>48319</v>
      </c>
      <c r="U49" s="22">
        <f>((V49-T49)/T49)</f>
        <v>0.08857799209420725</v>
      </c>
      <c r="V49" s="24">
        <v>52599</v>
      </c>
      <c r="W49" s="22">
        <f>((X49-V49)/V49)</f>
        <v>0.14291146219509876</v>
      </c>
      <c r="X49" s="24">
        <v>60116</v>
      </c>
      <c r="Y49" s="22">
        <f>((Z49-X49)/X49)</f>
        <v>0.13129616075587197</v>
      </c>
      <c r="Z49" s="24">
        <v>68009</v>
      </c>
    </row>
    <row r="50" spans="2:26" s="6" customFormat="1" ht="15" customHeight="1">
      <c r="B50" s="17" t="s">
        <v>9</v>
      </c>
      <c r="C50" s="13"/>
      <c r="D50" s="25">
        <f>(D49/$D$125)</f>
        <v>0.010233825249539412</v>
      </c>
      <c r="E50" s="13"/>
      <c r="F50" s="25">
        <f>(F49/$F$125)</f>
        <v>0.017378525894180635</v>
      </c>
      <c r="G50" s="22"/>
      <c r="H50" s="25">
        <f>(H49/$H$125)</f>
        <v>0.017410821085414283</v>
      </c>
      <c r="I50" s="22"/>
      <c r="J50" s="25">
        <f>(J49/$J$125)</f>
        <v>0.01867537728412023</v>
      </c>
      <c r="L50" s="25">
        <f>(L49/$L$125)</f>
        <v>0.019937966058794374</v>
      </c>
      <c r="N50" s="25">
        <f>(N49/$N$125)</f>
        <v>0.020298754474883888</v>
      </c>
      <c r="P50" s="25">
        <f>(P49/$P$125)</f>
        <v>0.021975776393582662</v>
      </c>
      <c r="R50" s="25">
        <f>(R49/$R$125)</f>
        <v>0.021859124787447625</v>
      </c>
      <c r="S50" s="9"/>
      <c r="T50" s="25">
        <f>(T49/$T$125)</f>
        <v>0.02294564116396453</v>
      </c>
      <c r="U50" s="9"/>
      <c r="V50" s="25">
        <f>(V49/$V$125)</f>
        <v>0.022744421781268013</v>
      </c>
      <c r="W50" s="9"/>
      <c r="X50" s="25">
        <f>(X49/$X$125)</f>
        <v>0.0237290851813213</v>
      </c>
      <c r="Y50" s="9"/>
      <c r="Z50" s="25">
        <f>(Z49/$Z$125)</f>
        <v>0.024853048389424967</v>
      </c>
    </row>
    <row r="51" spans="2:26" s="6" customFormat="1" ht="15" customHeight="1">
      <c r="B51" s="19" t="s">
        <v>23</v>
      </c>
      <c r="C51" s="20"/>
      <c r="D51" s="21">
        <v>134272</v>
      </c>
      <c r="E51" s="22" t="e">
        <f>((#REF!-D51)/D51)</f>
        <v>#REF!</v>
      </c>
      <c r="F51" s="21">
        <f>SUM(F53+F55)</f>
        <v>247210</v>
      </c>
      <c r="G51" s="22">
        <f>((H51-F51)/F51)</f>
        <v>0.10671493871607135</v>
      </c>
      <c r="H51" s="24">
        <v>273591</v>
      </c>
      <c r="I51" s="22">
        <f>((J51-H51)/H51)</f>
        <v>0.11367698498854129</v>
      </c>
      <c r="J51" s="24">
        <f>SUM(J53+J55)</f>
        <v>304692</v>
      </c>
      <c r="K51" s="22">
        <f>((L51-J51)/J51)</f>
        <v>0.10510285796804641</v>
      </c>
      <c r="L51" s="24">
        <v>336716</v>
      </c>
      <c r="M51" s="22">
        <f>((N51-L51)/L51)</f>
        <v>0.10332149348412312</v>
      </c>
      <c r="N51" s="24">
        <v>371506</v>
      </c>
      <c r="O51" s="22">
        <f>((P51-N51)/N51)</f>
        <v>0.09076838597492369</v>
      </c>
      <c r="P51" s="24">
        <v>405227</v>
      </c>
      <c r="Q51" s="22">
        <f>((R51-P51)/P51)</f>
        <v>0.08089293161610653</v>
      </c>
      <c r="R51" s="24">
        <f>R53+R55</f>
        <v>438007</v>
      </c>
      <c r="S51" s="22">
        <f>((T51-R51)/R51)</f>
        <v>0.12250945761140804</v>
      </c>
      <c r="T51" s="24">
        <f>T53+T55</f>
        <v>491667</v>
      </c>
      <c r="U51" s="22">
        <f>((V51-T51)/T51)</f>
        <v>0.09389688549363695</v>
      </c>
      <c r="V51" s="24">
        <f>V53+V55</f>
        <v>537833</v>
      </c>
      <c r="W51" s="22">
        <f>((X51-V51)/V51)</f>
        <v>0.07971805374530756</v>
      </c>
      <c r="X51" s="24">
        <f>X53+X55</f>
        <v>580708</v>
      </c>
      <c r="Y51" s="22">
        <f>((Z51-X51)/X51)</f>
        <v>0.07943579217093617</v>
      </c>
      <c r="Z51" s="24">
        <f>Z53+Z55</f>
        <v>626837</v>
      </c>
    </row>
    <row r="52" spans="2:26" s="6" customFormat="1" ht="15" customHeight="1">
      <c r="B52" s="17" t="s">
        <v>8</v>
      </c>
      <c r="C52" s="13"/>
      <c r="D52" s="25">
        <f>(D51/$D$125)</f>
        <v>0.2508884761559533</v>
      </c>
      <c r="E52" s="13"/>
      <c r="F52" s="25">
        <f>(F51/$F$125)</f>
        <v>0.2431596890593386</v>
      </c>
      <c r="G52" s="22"/>
      <c r="H52" s="25">
        <f>(H51/$H$125)</f>
        <v>0.23800559366341456</v>
      </c>
      <c r="I52" s="22"/>
      <c r="J52" s="25">
        <f>(J51/$J$125)</f>
        <v>0.23947805460431637</v>
      </c>
      <c r="L52" s="25">
        <f>(L51/$L$125)</f>
        <v>0.2380649709025889</v>
      </c>
      <c r="N52" s="25">
        <f>(N51/$N$125)</f>
        <v>0.23431236266300687</v>
      </c>
      <c r="P52" s="25">
        <f>(P51/$P$125)</f>
        <v>0.23326028605291985</v>
      </c>
      <c r="R52" s="25">
        <f>(R51/$R$125)</f>
        <v>0.2320234986253622</v>
      </c>
      <c r="S52" s="9"/>
      <c r="T52" s="25">
        <f>(T51/$T$125)</f>
        <v>0.2334819543898456</v>
      </c>
      <c r="U52" s="9"/>
      <c r="V52" s="25">
        <f>(V51/$V$125)</f>
        <v>0.23256526929950605</v>
      </c>
      <c r="W52" s="9"/>
      <c r="X52" s="25">
        <f>(X51/$X$125)</f>
        <v>0.22921800514795942</v>
      </c>
      <c r="Y52" s="9"/>
      <c r="Z52" s="25">
        <f>(Z51/$Z$125)</f>
        <v>0.22906983330562097</v>
      </c>
    </row>
    <row r="53" spans="2:26" s="6" customFormat="1" ht="15" customHeight="1">
      <c r="B53" s="19" t="s">
        <v>24</v>
      </c>
      <c r="C53" s="20"/>
      <c r="D53" s="21">
        <v>28755</v>
      </c>
      <c r="E53" s="22" t="e">
        <f>((#REF!-D53)/D53)</f>
        <v>#REF!</v>
      </c>
      <c r="F53" s="24">
        <v>80016</v>
      </c>
      <c r="G53" s="22">
        <f>((H53-F53)/F53)</f>
        <v>0.21688162367526495</v>
      </c>
      <c r="H53" s="24">
        <v>97370</v>
      </c>
      <c r="I53" s="22">
        <f>((J53-H53)/H53)</f>
        <v>0.1712950600801068</v>
      </c>
      <c r="J53" s="24">
        <v>114049</v>
      </c>
      <c r="K53" s="22">
        <f>((L53-J53)/J53)</f>
        <v>0.18745451516453454</v>
      </c>
      <c r="L53" s="24">
        <v>135428</v>
      </c>
      <c r="M53" s="22">
        <f>((N53-L53)/L53)</f>
        <v>0.15332870602829549</v>
      </c>
      <c r="N53" s="24">
        <v>156193</v>
      </c>
      <c r="O53" s="22">
        <f>((P53-N53)/N53)</f>
        <v>0.12591473369485187</v>
      </c>
      <c r="P53" s="24">
        <v>175860</v>
      </c>
      <c r="Q53" s="22">
        <f>((R53-P53)/P53)</f>
        <v>0.12881837825543047</v>
      </c>
      <c r="R53" s="24">
        <v>198514</v>
      </c>
      <c r="S53" s="22">
        <f>((T53-R53)/R53)</f>
        <v>0.1621799973805374</v>
      </c>
      <c r="T53" s="24">
        <v>230709</v>
      </c>
      <c r="U53" s="22">
        <f>((V53-T53)/T53)</f>
        <v>0.11275242838380817</v>
      </c>
      <c r="V53" s="24">
        <v>256722</v>
      </c>
      <c r="W53" s="22">
        <f>((X53-V53)/V53)</f>
        <v>0.09936039762856319</v>
      </c>
      <c r="X53" s="24">
        <v>282230</v>
      </c>
      <c r="Y53" s="22">
        <f>((Z53-X53)/X53)</f>
        <v>0.08591928568897708</v>
      </c>
      <c r="Z53" s="24">
        <v>306479</v>
      </c>
    </row>
    <row r="54" spans="2:26" s="6" customFormat="1" ht="15" customHeight="1">
      <c r="B54" s="17" t="s">
        <v>9</v>
      </c>
      <c r="C54" s="13"/>
      <c r="D54" s="25">
        <f>(D53/$D$125)</f>
        <v>0.05372898394203137</v>
      </c>
      <c r="E54" s="13"/>
      <c r="F54" s="25">
        <f>(F53/$F$125)</f>
        <v>0.07870501063780606</v>
      </c>
      <c r="G54" s="22"/>
      <c r="H54" s="25">
        <f>(H53/$H$125)</f>
        <v>0.08470528875221289</v>
      </c>
      <c r="I54" s="22"/>
      <c r="J54" s="25">
        <f>(J53/$J$125)</f>
        <v>0.08963882428671471</v>
      </c>
      <c r="L54" s="25">
        <f>(L53/$L$125)</f>
        <v>0.09575031444717746</v>
      </c>
      <c r="N54" s="25">
        <f>(N53/$N$125)</f>
        <v>0.0985124085786583</v>
      </c>
      <c r="P54" s="25">
        <f>(P53/$P$125)</f>
        <v>0.10123006094180911</v>
      </c>
      <c r="R54" s="25">
        <f>(R53/$R$125)</f>
        <v>0.10515793767249189</v>
      </c>
      <c r="S54" s="9"/>
      <c r="T54" s="25">
        <f>(T53/$T$125)</f>
        <v>0.10955868141511813</v>
      </c>
      <c r="U54" s="9"/>
      <c r="V54" s="25">
        <f>(V53/$V$125)</f>
        <v>0.1110095904585769</v>
      </c>
      <c r="W54" s="9"/>
      <c r="X54" s="25">
        <f>(X53/$X$125)</f>
        <v>0.1114022840961526</v>
      </c>
      <c r="Y54" s="9"/>
      <c r="Z54" s="25">
        <f>(Z53/$Z$125)</f>
        <v>0.1119989621571053</v>
      </c>
    </row>
    <row r="55" spans="2:26" s="6" customFormat="1" ht="15" customHeight="1">
      <c r="B55" s="19" t="s">
        <v>25</v>
      </c>
      <c r="C55" s="20"/>
      <c r="D55" s="21">
        <v>105517</v>
      </c>
      <c r="E55" s="22" t="e">
        <f>((#REF!-D55)/D55)</f>
        <v>#REF!</v>
      </c>
      <c r="F55" s="24">
        <v>167194</v>
      </c>
      <c r="G55" s="22">
        <f>((H55-F55)/F55)</f>
        <v>0.05399117193200713</v>
      </c>
      <c r="H55" s="24">
        <v>176221</v>
      </c>
      <c r="I55" s="22">
        <f>((J55-H55)/H55)</f>
        <v>0.0818404162954472</v>
      </c>
      <c r="J55" s="24">
        <v>190643</v>
      </c>
      <c r="K55" s="22">
        <f>((L55-J55)/J55)</f>
        <v>0.05583735044035186</v>
      </c>
      <c r="L55" s="24">
        <v>201288</v>
      </c>
      <c r="M55" s="22">
        <f>((N55-L55)/L55)</f>
        <v>0.06967628472636223</v>
      </c>
      <c r="N55" s="24">
        <v>215313</v>
      </c>
      <c r="O55" s="22">
        <f>((P55-N55)/N55)</f>
        <v>0.06527241736448798</v>
      </c>
      <c r="P55" s="24">
        <v>229367</v>
      </c>
      <c r="Q55" s="22">
        <f>((R55-P55)/P55)</f>
        <v>0.0441475887987374</v>
      </c>
      <c r="R55" s="24">
        <v>239493</v>
      </c>
      <c r="S55" s="22">
        <f>((T55-R55)/R55)</f>
        <v>0.08962683669251294</v>
      </c>
      <c r="T55" s="24">
        <v>260958</v>
      </c>
      <c r="U55" s="22">
        <f>((V55-T55)/T55)</f>
        <v>0.0772269867181692</v>
      </c>
      <c r="V55" s="24">
        <v>281111</v>
      </c>
      <c r="W55" s="22">
        <f>((X55-V55)/V55)</f>
        <v>0.0617798663161527</v>
      </c>
      <c r="X55" s="24">
        <v>298478</v>
      </c>
      <c r="Y55" s="22">
        <f>((Z55-X55)/X55)</f>
        <v>0.07330523522671688</v>
      </c>
      <c r="Z55" s="24">
        <v>320358</v>
      </c>
    </row>
    <row r="56" spans="2:26" s="6" customFormat="1" ht="15" customHeight="1">
      <c r="B56" s="17" t="s">
        <v>9</v>
      </c>
      <c r="C56" s="13"/>
      <c r="D56" s="25">
        <f>(D55/$D$125)</f>
        <v>0.1971594922139219</v>
      </c>
      <c r="E56" s="13"/>
      <c r="F56" s="25">
        <f>(F55/$F$125)</f>
        <v>0.16445467842153252</v>
      </c>
      <c r="G56" s="22"/>
      <c r="H56" s="25">
        <f>(H55/$H$125)</f>
        <v>0.15330030491120167</v>
      </c>
      <c r="I56" s="22"/>
      <c r="J56" s="25">
        <f>(J55/$J$125)</f>
        <v>0.14983923031760166</v>
      </c>
      <c r="L56" s="25">
        <f>(L55/$L$125)</f>
        <v>0.14231465645541141</v>
      </c>
      <c r="N56" s="25">
        <f>(N55/$N$125)</f>
        <v>0.13579995408434856</v>
      </c>
      <c r="P56" s="25">
        <f>(P55/$P$125)</f>
        <v>0.13203022511111073</v>
      </c>
      <c r="R56" s="25">
        <f>(R55/$R$125)</f>
        <v>0.12686556095287033</v>
      </c>
      <c r="S56" s="9"/>
      <c r="T56" s="25">
        <f>(T55/$T$125)</f>
        <v>0.12392327297472745</v>
      </c>
      <c r="U56" s="9"/>
      <c r="V56" s="25">
        <f>(V55/$V$125)</f>
        <v>0.12155567884092915</v>
      </c>
      <c r="W56" s="9"/>
      <c r="X56" s="25">
        <f>(X55/$X$125)</f>
        <v>0.11781572105180682</v>
      </c>
      <c r="Y56" s="9"/>
      <c r="Z56" s="25">
        <f>(Z55/$Z$125)</f>
        <v>0.11707087114851568</v>
      </c>
    </row>
    <row r="57" spans="2:26" s="6" customFormat="1" ht="15" customHeight="1">
      <c r="B57" s="17" t="s">
        <v>26</v>
      </c>
      <c r="C57" s="13"/>
      <c r="D57" s="25"/>
      <c r="E57" s="13"/>
      <c r="F57" s="24">
        <v>5163</v>
      </c>
      <c r="G57" s="22">
        <f>((H57-F57)/F57)</f>
        <v>0.7836529149719156</v>
      </c>
      <c r="H57" s="24">
        <v>9209</v>
      </c>
      <c r="I57" s="22">
        <f>((J57-H57)/H57)</f>
        <v>0.4874579215984363</v>
      </c>
      <c r="J57" s="24">
        <v>13698</v>
      </c>
      <c r="K57" s="22">
        <f>((L57-J57)/J57)</f>
        <v>0.37830340195649</v>
      </c>
      <c r="L57" s="24">
        <v>18880</v>
      </c>
      <c r="M57" s="22">
        <f>((N57-L57)/L57)</f>
        <v>0.2911016949152542</v>
      </c>
      <c r="N57" s="24">
        <v>24376</v>
      </c>
      <c r="O57" s="22">
        <f>((P57-N57)/N57)</f>
        <v>0.22686248769281261</v>
      </c>
      <c r="P57" s="24">
        <v>29906</v>
      </c>
      <c r="Q57" s="22">
        <f>((R57-P57)/P57)</f>
        <v>0.0912525914532201</v>
      </c>
      <c r="R57" s="24">
        <v>32635</v>
      </c>
      <c r="S57" s="22">
        <f>((T57-R57)/R57)</f>
        <v>0.1675808181400337</v>
      </c>
      <c r="T57" s="24">
        <v>38104</v>
      </c>
      <c r="U57" s="22">
        <f>((V57-T57)/T57)</f>
        <v>0.1730526978794877</v>
      </c>
      <c r="V57" s="24">
        <v>44698</v>
      </c>
      <c r="W57" s="22">
        <f>((X57-V57)/V57)</f>
        <v>0.17266991811714172</v>
      </c>
      <c r="X57" s="24">
        <v>52416</v>
      </c>
      <c r="Y57" s="22">
        <f>((Z57-X57)/X57)</f>
        <v>0.17101648351648352</v>
      </c>
      <c r="Z57" s="24">
        <v>61380</v>
      </c>
    </row>
    <row r="58" spans="2:26" s="6" customFormat="1" ht="15" customHeight="1">
      <c r="B58" s="17" t="s">
        <v>8</v>
      </c>
      <c r="C58" s="13"/>
      <c r="D58" s="25"/>
      <c r="E58" s="13"/>
      <c r="F58" s="25">
        <f>(F57/$F$125)</f>
        <v>0.005078408942248959</v>
      </c>
      <c r="G58" s="22"/>
      <c r="H58" s="25">
        <f>(H57/$H$125)</f>
        <v>0.008011204725471177</v>
      </c>
      <c r="I58" s="22"/>
      <c r="J58" s="25">
        <f>(J57/$J$125)</f>
        <v>0.010766184842299522</v>
      </c>
      <c r="L58" s="25">
        <f>(L57/$L$125)</f>
        <v>0.013348538978370135</v>
      </c>
      <c r="N58" s="25">
        <f>(N57/$N$125)</f>
        <v>0.015374174716622223</v>
      </c>
      <c r="P58" s="25">
        <f>(P57/$P$125)</f>
        <v>0.017214751521242713</v>
      </c>
      <c r="R58" s="25">
        <f>(R57/$R$125)</f>
        <v>0.01728759329791235</v>
      </c>
      <c r="S58" s="9"/>
      <c r="T58" s="25">
        <f>(T57/$T$125)</f>
        <v>0.01809476005115388</v>
      </c>
      <c r="U58" s="9"/>
      <c r="V58" s="25">
        <f>(V57/$V$125)</f>
        <v>0.019327937123882918</v>
      </c>
      <c r="W58" s="9"/>
      <c r="X58" s="25">
        <f>(X57/$X$125)</f>
        <v>0.020689728672302503</v>
      </c>
      <c r="Y58" s="9"/>
      <c r="Z58" s="25">
        <f>(Z57/$Z$125)</f>
        <v>0.022430562280623217</v>
      </c>
    </row>
    <row r="59" spans="2:26" s="6" customFormat="1" ht="15" customHeight="1">
      <c r="B59" s="19" t="s">
        <v>27</v>
      </c>
      <c r="C59" s="20"/>
      <c r="D59" s="21">
        <v>26554</v>
      </c>
      <c r="E59" s="22" t="e">
        <f>((#REF!-D59)/D59)</f>
        <v>#REF!</v>
      </c>
      <c r="F59" s="24">
        <v>48298</v>
      </c>
      <c r="G59" s="22">
        <f>((H59-F59)/F59)</f>
        <v>0.1337736552238188</v>
      </c>
      <c r="H59" s="24">
        <v>54759</v>
      </c>
      <c r="I59" s="22">
        <f>((J59-H59)/H59)</f>
        <v>0.09037783743311602</v>
      </c>
      <c r="J59" s="24">
        <v>59708</v>
      </c>
      <c r="K59" s="22">
        <f>((L59-J59)/J59)</f>
        <v>0.10162792255644135</v>
      </c>
      <c r="L59" s="24">
        <v>65776</v>
      </c>
      <c r="M59" s="22">
        <f>((N59-L59)/L59)</f>
        <v>0.04712965215276089</v>
      </c>
      <c r="N59" s="24">
        <v>68876</v>
      </c>
      <c r="O59" s="22">
        <f>((P59-N59)/N59)</f>
        <v>0.07159242697020733</v>
      </c>
      <c r="P59" s="24">
        <v>73807</v>
      </c>
      <c r="Q59" s="22">
        <f>((R59-P59)/P59)</f>
        <v>0.07264893573780265</v>
      </c>
      <c r="R59" s="24">
        <v>79169</v>
      </c>
      <c r="S59" s="22">
        <f>((T59-R59)/R59)</f>
        <v>0.07904609127309932</v>
      </c>
      <c r="T59" s="24">
        <v>85427</v>
      </c>
      <c r="U59" s="22">
        <f>((V59-T59)/T59)</f>
        <v>0.06570522200241141</v>
      </c>
      <c r="V59" s="24">
        <v>91040</v>
      </c>
      <c r="W59" s="22">
        <f>((X59-V59)/V59)</f>
        <v>0.06592706502636204</v>
      </c>
      <c r="X59" s="24">
        <v>97042</v>
      </c>
      <c r="Y59" s="22">
        <f>((Z59-X59)/X59)</f>
        <v>0.03715916819521444</v>
      </c>
      <c r="Z59" s="24">
        <v>100648</v>
      </c>
    </row>
    <row r="60" spans="2:26" s="6" customFormat="1" ht="15" customHeight="1">
      <c r="B60" s="17" t="s">
        <v>8</v>
      </c>
      <c r="C60" s="13"/>
      <c r="D60" s="25">
        <f>(D59/$D$125)</f>
        <v>0.049616395047703044</v>
      </c>
      <c r="E60" s="13"/>
      <c r="F60" s="25">
        <f>(F59/$F$125)</f>
        <v>0.047506681211067256</v>
      </c>
      <c r="G60" s="22"/>
      <c r="H60" s="25">
        <f>(H59/$H$125)</f>
        <v>0.047636611962436334</v>
      </c>
      <c r="I60" s="22"/>
      <c r="J60" s="25">
        <f>(J59/$J$125)</f>
        <v>0.04692855632676448</v>
      </c>
      <c r="L60" s="25">
        <f>(L59/$L$125)</f>
        <v>0.046504952322101376</v>
      </c>
      <c r="N60" s="25">
        <f>(N59/$N$125)</f>
        <v>0.04344074736552643</v>
      </c>
      <c r="P60" s="25">
        <f>(P59/$P$125)</f>
        <v>0.04248542652071026</v>
      </c>
      <c r="R60" s="25">
        <f>(R59/$R$125)</f>
        <v>0.041937842004057695</v>
      </c>
      <c r="S60" s="9"/>
      <c r="T60" s="25">
        <f>(T59/$T$125)</f>
        <v>0.04056742249868577</v>
      </c>
      <c r="U60" s="9"/>
      <c r="V60" s="25">
        <f>(V59/$V$125)</f>
        <v>0.03936675904421453</v>
      </c>
      <c r="W60" s="9"/>
      <c r="X60" s="25">
        <f>(X59/$X$125)</f>
        <v>0.0383045758893769</v>
      </c>
      <c r="Y60" s="9"/>
      <c r="Z60" s="25">
        <f>(Z59/$Z$125)</f>
        <v>0.036780567488109574</v>
      </c>
    </row>
    <row r="61" spans="2:26" s="6" customFormat="1" ht="15" customHeight="1">
      <c r="B61" s="19"/>
      <c r="C61" s="20"/>
      <c r="D61" s="30"/>
      <c r="E61" s="22"/>
      <c r="F61" s="23"/>
      <c r="G61" s="22"/>
      <c r="H61" s="21"/>
      <c r="I61" s="22"/>
      <c r="J61" s="22"/>
      <c r="K61" s="22"/>
      <c r="L61" s="21"/>
      <c r="M61" s="22"/>
      <c r="N61" s="21"/>
      <c r="R61" s="9"/>
      <c r="S61" s="9"/>
      <c r="T61" s="9"/>
      <c r="U61" s="9"/>
      <c r="V61" s="9"/>
      <c r="W61" s="9"/>
      <c r="X61" s="9"/>
      <c r="Y61" s="9"/>
      <c r="Z61" s="9"/>
    </row>
    <row r="62" spans="2:26" s="6" customFormat="1" ht="15" customHeight="1">
      <c r="B62" s="10" t="s">
        <v>56</v>
      </c>
      <c r="C62" s="13"/>
      <c r="D62" s="25"/>
      <c r="E62" s="13"/>
      <c r="F62" s="26"/>
      <c r="G62" s="13"/>
      <c r="H62" s="25"/>
      <c r="I62" s="13"/>
      <c r="J62" s="13"/>
      <c r="K62" s="13"/>
      <c r="L62" s="25"/>
      <c r="M62" s="13"/>
      <c r="N62" s="25"/>
      <c r="R62" s="9"/>
      <c r="S62" s="9"/>
      <c r="T62" s="9"/>
      <c r="U62" s="9"/>
      <c r="V62" s="9"/>
      <c r="W62" s="9"/>
      <c r="X62" s="9"/>
      <c r="Y62" s="9"/>
      <c r="Z62" s="9"/>
    </row>
    <row r="63" spans="2:26" s="6" customFormat="1" ht="15" customHeight="1">
      <c r="B63" s="31"/>
      <c r="C63" s="20"/>
      <c r="D63" s="30"/>
      <c r="E63" s="22"/>
      <c r="F63" s="23"/>
      <c r="G63" s="22"/>
      <c r="H63" s="21"/>
      <c r="I63" s="22"/>
      <c r="J63" s="22"/>
      <c r="K63" s="22"/>
      <c r="L63" s="21"/>
      <c r="M63" s="22"/>
      <c r="N63" s="21"/>
      <c r="R63" s="9"/>
      <c r="S63" s="9"/>
      <c r="T63" s="9"/>
      <c r="U63" s="9"/>
      <c r="V63" s="9"/>
      <c r="W63" s="9"/>
      <c r="X63" s="9"/>
      <c r="Y63" s="9"/>
      <c r="Z63" s="9"/>
    </row>
    <row r="64" spans="2:26" s="6" customFormat="1" ht="15" customHeight="1">
      <c r="B64" s="31"/>
      <c r="C64" s="13"/>
      <c r="D64" s="25"/>
      <c r="E64" s="13"/>
      <c r="F64" s="26"/>
      <c r="G64" s="13"/>
      <c r="H64" s="25"/>
      <c r="I64" s="13"/>
      <c r="J64" s="13"/>
      <c r="K64" s="13"/>
      <c r="L64" s="25"/>
      <c r="M64" s="13"/>
      <c r="N64" s="25"/>
      <c r="R64" s="9"/>
      <c r="S64" s="9"/>
      <c r="T64" s="9"/>
      <c r="U64" s="9"/>
      <c r="V64" s="9"/>
      <c r="W64" s="9"/>
      <c r="X64" s="9"/>
      <c r="Y64" s="9"/>
      <c r="Z64" s="9"/>
    </row>
    <row r="65" spans="2:26" s="6" customFormat="1" ht="15" customHeight="1">
      <c r="B65" s="19"/>
      <c r="C65" s="20"/>
      <c r="D65" s="30"/>
      <c r="E65" s="22"/>
      <c r="F65" s="32"/>
      <c r="G65" s="22"/>
      <c r="H65" s="21"/>
      <c r="I65" s="22"/>
      <c r="J65" s="22"/>
      <c r="K65" s="22"/>
      <c r="L65" s="21"/>
      <c r="M65" s="22"/>
      <c r="N65" s="21"/>
      <c r="R65" s="9"/>
      <c r="S65" s="9"/>
      <c r="T65" s="9"/>
      <c r="U65" s="9"/>
      <c r="V65" s="9"/>
      <c r="W65" s="9"/>
      <c r="X65" s="9"/>
      <c r="Y65" s="9"/>
      <c r="Z65" s="9"/>
    </row>
    <row r="66" spans="2:26" s="6" customFormat="1" ht="15" customHeight="1">
      <c r="B66" s="9"/>
      <c r="C66" s="9"/>
      <c r="D66" s="9"/>
      <c r="E66" s="9"/>
      <c r="F66" s="18"/>
      <c r="L66" s="9"/>
      <c r="N66" s="9"/>
      <c r="R66" s="9"/>
      <c r="S66" s="9"/>
      <c r="T66" s="9"/>
      <c r="U66" s="9"/>
      <c r="V66" s="9"/>
      <c r="W66" s="9"/>
      <c r="X66" s="9"/>
      <c r="Y66" s="9"/>
      <c r="Z66" s="9"/>
    </row>
    <row r="67" spans="2:26" s="33" customFormat="1" ht="13.5" customHeight="1">
      <c r="B67" s="15"/>
      <c r="C67" s="15"/>
      <c r="D67" s="15"/>
      <c r="E67" s="14" t="s">
        <v>28</v>
      </c>
      <c r="F67" s="15"/>
      <c r="G67" s="14" t="s">
        <v>2</v>
      </c>
      <c r="H67" s="15"/>
      <c r="I67" s="14" t="s">
        <v>2</v>
      </c>
      <c r="J67" s="17"/>
      <c r="K67" s="14" t="s">
        <v>2</v>
      </c>
      <c r="M67" s="14" t="s">
        <v>2</v>
      </c>
      <c r="O67" s="14" t="s">
        <v>2</v>
      </c>
      <c r="Q67" s="14" t="s">
        <v>2</v>
      </c>
      <c r="R67" s="10"/>
      <c r="S67" s="16" t="s">
        <v>2</v>
      </c>
      <c r="T67" s="9"/>
      <c r="U67" s="16" t="s">
        <v>2</v>
      </c>
      <c r="V67" s="9"/>
      <c r="W67" s="16" t="s">
        <v>2</v>
      </c>
      <c r="X67" s="9"/>
      <c r="Y67" s="16" t="s">
        <v>2</v>
      </c>
      <c r="Z67" s="9"/>
    </row>
    <row r="68" spans="2:26" s="6" customFormat="1" ht="13.5" customHeight="1">
      <c r="B68" s="15"/>
      <c r="C68" s="15"/>
      <c r="D68" s="15">
        <v>1991</v>
      </c>
      <c r="E68" s="14" t="s">
        <v>4</v>
      </c>
      <c r="F68" s="15">
        <v>1998</v>
      </c>
      <c r="G68" s="14" t="s">
        <v>6</v>
      </c>
      <c r="H68" s="15">
        <v>1999</v>
      </c>
      <c r="I68" s="14" t="s">
        <v>6</v>
      </c>
      <c r="J68" s="9">
        <v>2000</v>
      </c>
      <c r="K68" s="14" t="s">
        <v>6</v>
      </c>
      <c r="L68" s="18">
        <v>2001</v>
      </c>
      <c r="M68" s="14" t="s">
        <v>6</v>
      </c>
      <c r="N68" s="18">
        <v>2002</v>
      </c>
      <c r="O68" s="14" t="s">
        <v>6</v>
      </c>
      <c r="P68" s="9">
        <v>2003</v>
      </c>
      <c r="Q68" s="14" t="s">
        <v>6</v>
      </c>
      <c r="R68" s="9">
        <v>2004</v>
      </c>
      <c r="S68" s="16" t="s">
        <v>6</v>
      </c>
      <c r="T68" s="9">
        <v>2005</v>
      </c>
      <c r="U68" s="16" t="s">
        <v>6</v>
      </c>
      <c r="V68" s="9">
        <v>2006</v>
      </c>
      <c r="W68" s="16" t="s">
        <v>6</v>
      </c>
      <c r="X68" s="9">
        <v>2007</v>
      </c>
      <c r="Y68" s="16" t="s">
        <v>6</v>
      </c>
      <c r="Z68" s="9">
        <v>2008</v>
      </c>
    </row>
    <row r="69" spans="2:26" s="6" customFormat="1" ht="13.5" customHeight="1">
      <c r="B69" s="13"/>
      <c r="C69" s="13"/>
      <c r="D69" s="15"/>
      <c r="E69" s="17"/>
      <c r="F69" s="14"/>
      <c r="G69" s="17"/>
      <c r="H69" s="14"/>
      <c r="I69" s="17"/>
      <c r="J69" s="9"/>
      <c r="L69" s="9"/>
      <c r="N69" s="9"/>
      <c r="P69" s="9"/>
      <c r="R69" s="9"/>
      <c r="S69" s="9"/>
      <c r="T69" s="9"/>
      <c r="U69" s="9"/>
      <c r="V69" s="9"/>
      <c r="W69" s="9"/>
      <c r="X69" s="9"/>
      <c r="Y69" s="9"/>
      <c r="Z69" s="9"/>
    </row>
    <row r="70" spans="2:26" s="6" customFormat="1" ht="13.5" customHeight="1">
      <c r="B70" s="19" t="s">
        <v>29</v>
      </c>
      <c r="C70" s="20"/>
      <c r="D70" s="21">
        <v>12889</v>
      </c>
      <c r="E70" s="22" t="e">
        <f>((#REF!-D70)/D70)</f>
        <v>#REF!</v>
      </c>
      <c r="F70" s="21">
        <f>SUM(F72+F74)</f>
        <v>15339</v>
      </c>
      <c r="G70" s="22">
        <f>((H70-F70)/F70)</f>
        <v>0.08077449638177195</v>
      </c>
      <c r="H70" s="24">
        <v>16578</v>
      </c>
      <c r="I70" s="22">
        <f>((J70-H70)/H70)</f>
        <v>0.03438291711907347</v>
      </c>
      <c r="J70" s="24">
        <f>SUM(J72+J74)</f>
        <v>17148</v>
      </c>
      <c r="K70" s="22">
        <f>((L70-J70)/J70)</f>
        <v>0.061406578026592024</v>
      </c>
      <c r="L70" s="24">
        <v>18201</v>
      </c>
      <c r="M70" s="22">
        <f>((N70-L70)/L70)</f>
        <v>0.04768968737981429</v>
      </c>
      <c r="N70" s="24">
        <v>19069</v>
      </c>
      <c r="O70" s="22">
        <f>((P70-N70)/N70)</f>
        <v>0.0675966227909172</v>
      </c>
      <c r="P70" s="24">
        <v>20358</v>
      </c>
      <c r="Q70" s="22">
        <f>((R70-P70)/P70)</f>
        <v>0.023528833873661458</v>
      </c>
      <c r="R70" s="24">
        <f>R72+R74</f>
        <v>20837</v>
      </c>
      <c r="S70" s="22">
        <f>((T70-R70)/R70)</f>
        <v>0.05936555166290733</v>
      </c>
      <c r="T70" s="24">
        <f>T72+T74</f>
        <v>22074</v>
      </c>
      <c r="U70" s="22">
        <f>((V70-T70)/T70)</f>
        <v>0.06827036332336686</v>
      </c>
      <c r="V70" s="24">
        <f>V72+V74</f>
        <v>23581</v>
      </c>
      <c r="W70" s="22">
        <f>((X70-V70)/V70)</f>
        <v>0.008311776430176837</v>
      </c>
      <c r="X70" s="24">
        <f>X72+X74</f>
        <v>23777</v>
      </c>
      <c r="Y70" s="22">
        <f>((Z70-X70)/X70)</f>
        <v>-0.04861841275181898</v>
      </c>
      <c r="Z70" s="24">
        <f>Z72+Z74</f>
        <v>22621</v>
      </c>
    </row>
    <row r="71" spans="2:26" s="6" customFormat="1" ht="13.5" customHeight="1">
      <c r="B71" s="17" t="s">
        <v>8</v>
      </c>
      <c r="C71" s="13"/>
      <c r="D71" s="25">
        <f>(D70/$D$125)</f>
        <v>0.02408321592866779</v>
      </c>
      <c r="E71" s="13"/>
      <c r="F71" s="25">
        <f>(F70/$F$125)</f>
        <v>0.015087684440278285</v>
      </c>
      <c r="G71" s="22"/>
      <c r="H71" s="25">
        <f>(H70/$H$125)</f>
        <v>0.014421734383631358</v>
      </c>
      <c r="J71" s="25">
        <f>(J70/$J$125)</f>
        <v>0.013477773227898393</v>
      </c>
      <c r="L71" s="25">
        <f>(L70/$L$125)</f>
        <v>0.012868472348798454</v>
      </c>
      <c r="N71" s="25">
        <f>(N70/$N$125)</f>
        <v>0.012026999412178748</v>
      </c>
      <c r="O71" s="22"/>
      <c r="P71" s="25">
        <f>(P70/$P$125)</f>
        <v>0.011718648815269817</v>
      </c>
      <c r="R71" s="25">
        <f>(R70/$R$125)</f>
        <v>0.011037891268533773</v>
      </c>
      <c r="S71" s="9"/>
      <c r="T71" s="25">
        <f>(T70/$T$125)</f>
        <v>0.01048246203467276</v>
      </c>
      <c r="U71" s="9"/>
      <c r="V71" s="25">
        <f>(V70/$V$125)</f>
        <v>0.010196699747601304</v>
      </c>
      <c r="W71" s="9"/>
      <c r="X71" s="25">
        <f>(X70/$X$125)</f>
        <v>0.009385296066875317</v>
      </c>
      <c r="Y71" s="9"/>
      <c r="Z71" s="25">
        <f>(Z70/$Z$125)</f>
        <v>0.008266564831377938</v>
      </c>
    </row>
    <row r="72" spans="2:26" s="6" customFormat="1" ht="13.5" customHeight="1">
      <c r="B72" s="19" t="s">
        <v>30</v>
      </c>
      <c r="C72" s="20"/>
      <c r="D72" s="21">
        <v>11254</v>
      </c>
      <c r="E72" s="22" t="e">
        <f>((#REF!-D72)/D72)</f>
        <v>#REF!</v>
      </c>
      <c r="F72" s="24">
        <v>13721</v>
      </c>
      <c r="G72" s="22">
        <f>((H72-F72)/F72)</f>
        <v>0.09547409080970774</v>
      </c>
      <c r="H72" s="24">
        <v>15031</v>
      </c>
      <c r="I72" s="22">
        <f>((J72-H72)/H72)</f>
        <v>0.030736477945579137</v>
      </c>
      <c r="J72" s="24">
        <v>15493</v>
      </c>
      <c r="K72" s="22">
        <f>((L72-J72)/J72)</f>
        <v>0.06712708965339186</v>
      </c>
      <c r="L72" s="24">
        <v>16533</v>
      </c>
      <c r="M72" s="22">
        <f>((N72-L72)/L72)</f>
        <v>0.05074699086675134</v>
      </c>
      <c r="N72" s="24">
        <v>17372</v>
      </c>
      <c r="O72" s="22">
        <f>((P72-N72)/N72)</f>
        <v>0.06470181901911122</v>
      </c>
      <c r="P72" s="24">
        <v>18496</v>
      </c>
      <c r="Q72" s="22">
        <f>((R72-P72)/P72)</f>
        <v>0.028114186851211073</v>
      </c>
      <c r="R72" s="24">
        <v>19016</v>
      </c>
      <c r="S72" s="22">
        <f>((T72-R72)/R72)</f>
        <v>0.06431426167437947</v>
      </c>
      <c r="T72" s="24">
        <v>20239</v>
      </c>
      <c r="U72" s="22">
        <f>((V72-T72)/T72)</f>
        <v>0.06586293789218835</v>
      </c>
      <c r="V72" s="24">
        <v>21572</v>
      </c>
      <c r="W72" s="22">
        <f>((X72-V72)/V72)</f>
        <v>0.0063508251437048024</v>
      </c>
      <c r="X72" s="24">
        <v>21709</v>
      </c>
      <c r="Y72" s="22">
        <f>((Z72-X72)/X72)</f>
        <v>-0.04763001520106868</v>
      </c>
      <c r="Z72" s="24">
        <v>20675</v>
      </c>
    </row>
    <row r="73" spans="2:26" s="6" customFormat="1" ht="13.5" customHeight="1">
      <c r="B73" s="17" t="s">
        <v>9</v>
      </c>
      <c r="C73" s="13"/>
      <c r="D73" s="25">
        <f>(D72/$D$125)</f>
        <v>0.02102820327886006</v>
      </c>
      <c r="E73" s="13"/>
      <c r="F73" s="25">
        <f>(F72/$F$125)</f>
        <v>0.013496193898237065</v>
      </c>
      <c r="G73" s="22"/>
      <c r="H73" s="25">
        <f>(H72/$H$125)</f>
        <v>0.013075949422147602</v>
      </c>
      <c r="J73" s="25">
        <f>(J72/$J$125)</f>
        <v>0.012176996770458935</v>
      </c>
      <c r="L73" s="25">
        <f>(L72/$L$125)</f>
        <v>0.011689162867022958</v>
      </c>
      <c r="N73" s="25">
        <f>(N72/$N$125)</f>
        <v>0.010956685394534019</v>
      </c>
      <c r="O73" s="22"/>
      <c r="P73" s="25">
        <f>(P72/$P$125)</f>
        <v>0.010646828199588886</v>
      </c>
      <c r="R73" s="25">
        <f>(R72/$R$125)</f>
        <v>0.010073261043453387</v>
      </c>
      <c r="S73" s="9"/>
      <c r="T73" s="25">
        <f>(T72/$T$125)</f>
        <v>0.009611060483815437</v>
      </c>
      <c r="U73" s="9"/>
      <c r="V73" s="25">
        <f>(V72/$V$125)</f>
        <v>0.009327984689167353</v>
      </c>
      <c r="W73" s="9"/>
      <c r="X73" s="25">
        <f>(X72/$X$125)</f>
        <v>0.008569011747310269</v>
      </c>
      <c r="Y73" s="9"/>
      <c r="Z73" s="25">
        <f>(Z72/$Z$125)</f>
        <v>0.007555423185921881</v>
      </c>
    </row>
    <row r="74" spans="2:26" s="6" customFormat="1" ht="13.5" customHeight="1">
      <c r="B74" s="19" t="s">
        <v>31</v>
      </c>
      <c r="C74" s="20"/>
      <c r="D74" s="21">
        <v>1635</v>
      </c>
      <c r="E74" s="22" t="e">
        <f>((#REF!-D74)/D74)</f>
        <v>#REF!</v>
      </c>
      <c r="F74" s="24">
        <v>1618</v>
      </c>
      <c r="G74" s="22">
        <f>((H74-F74)/F74)</f>
        <v>-0.04388133498145859</v>
      </c>
      <c r="H74" s="24">
        <v>1547</v>
      </c>
      <c r="I74" s="22">
        <f>((J74-H74)/H74)</f>
        <v>0.0698125404007757</v>
      </c>
      <c r="J74" s="24">
        <v>1655</v>
      </c>
      <c r="K74" s="22">
        <f>((L74-J74)/J74)</f>
        <v>0.00785498489425982</v>
      </c>
      <c r="L74" s="24">
        <v>1668</v>
      </c>
      <c r="M74" s="22">
        <f>((N74-L74)/L74)</f>
        <v>0.01738609112709832</v>
      </c>
      <c r="N74" s="24">
        <v>1697</v>
      </c>
      <c r="O74" s="22">
        <f>((P74-N74)/N74)</f>
        <v>0.09723040659988215</v>
      </c>
      <c r="P74" s="24">
        <v>1862</v>
      </c>
      <c r="Q74" s="22">
        <f>((R74-P74)/P74)</f>
        <v>-0.02201933404940924</v>
      </c>
      <c r="R74" s="24">
        <v>1821</v>
      </c>
      <c r="S74" s="22">
        <f>((T74-R74)/R74)</f>
        <v>0.007688083470620538</v>
      </c>
      <c r="T74" s="24">
        <v>1835</v>
      </c>
      <c r="U74" s="22">
        <f>((V74-T74)/T74)</f>
        <v>0.09482288828337875</v>
      </c>
      <c r="V74" s="24">
        <v>2009</v>
      </c>
      <c r="W74" s="22">
        <f>((X74-V74)/V74)</f>
        <v>0.02936784469885515</v>
      </c>
      <c r="X74" s="24">
        <v>2068</v>
      </c>
      <c r="Y74" s="22">
        <f>((Z74-X74)/X74)</f>
        <v>-0.05899419729206963</v>
      </c>
      <c r="Z74" s="24">
        <v>1946</v>
      </c>
    </row>
    <row r="75" spans="2:26" s="6" customFormat="1" ht="13.5" customHeight="1">
      <c r="B75" s="17" t="s">
        <v>9</v>
      </c>
      <c r="C75" s="13"/>
      <c r="D75" s="25">
        <f>(D74/$D$125)</f>
        <v>0.0030550126498077304</v>
      </c>
      <c r="E75" s="13"/>
      <c r="F75" s="25">
        <f>(F74/$F$125)</f>
        <v>0.0015914905420412195</v>
      </c>
      <c r="G75" s="22"/>
      <c r="H75" s="25">
        <f>(H74/$H$125)</f>
        <v>0.0013457849614837562</v>
      </c>
      <c r="J75" s="25">
        <f>(J74/$J$125)</f>
        <v>0.001300776457439459</v>
      </c>
      <c r="L75" s="25">
        <f>(L74/$L$125)</f>
        <v>0.001179309481775497</v>
      </c>
      <c r="N75" s="25">
        <f>(N74/$N$125)</f>
        <v>0.001070314017644729</v>
      </c>
      <c r="O75" s="22"/>
      <c r="P75" s="25">
        <f>(P74/$P$125)</f>
        <v>0.0010718206156809314</v>
      </c>
      <c r="R75" s="25">
        <f>(R74/$R$125)</f>
        <v>0.0009646302250803858</v>
      </c>
      <c r="S75" s="9"/>
      <c r="T75" s="25">
        <f>(T74/$T$125)</f>
        <v>0.0008714015508573214</v>
      </c>
      <c r="U75" s="9"/>
      <c r="V75" s="25">
        <f>(V74/$V$125)</f>
        <v>0.000868715058433952</v>
      </c>
      <c r="W75" s="9"/>
      <c r="X75" s="25">
        <f>(X74/$X$125)</f>
        <v>0.0008162843195650484</v>
      </c>
      <c r="Y75" s="9"/>
      <c r="Z75" s="25">
        <f>(Z74/$Z$125)</f>
        <v>0.0007111416454560571</v>
      </c>
    </row>
    <row r="76" spans="2:26" s="6" customFormat="1" ht="13.5" customHeight="1">
      <c r="B76" s="27" t="s">
        <v>32</v>
      </c>
      <c r="C76" s="20"/>
      <c r="D76" s="21">
        <v>2396</v>
      </c>
      <c r="E76" s="22" t="e">
        <f>((#REF!-D76)/D76)</f>
        <v>#REF!</v>
      </c>
      <c r="F76" s="24">
        <v>3493</v>
      </c>
      <c r="G76" s="22">
        <f>((H76-F76)/F76)</f>
        <v>0.026052104208416832</v>
      </c>
      <c r="H76" s="24">
        <v>3584</v>
      </c>
      <c r="I76" s="22">
        <f>((J76-H76)/H76)</f>
        <v>0.05580357142857143</v>
      </c>
      <c r="J76" s="24">
        <v>3784</v>
      </c>
      <c r="K76" s="22">
        <f>((L76-J76)/J76)</f>
        <v>0.08773784355179703</v>
      </c>
      <c r="L76" s="24">
        <v>4116</v>
      </c>
      <c r="M76" s="22">
        <f>((N76-L76)/L76)</f>
        <v>0.01336248785228377</v>
      </c>
      <c r="N76" s="24">
        <v>4171</v>
      </c>
      <c r="O76" s="22">
        <f>((P76-N76)/N76)</f>
        <v>-0.047470630544234</v>
      </c>
      <c r="P76" s="24">
        <v>3973</v>
      </c>
      <c r="Q76" s="22">
        <f>((R76-P76)/P76)</f>
        <v>0.13264535615403977</v>
      </c>
      <c r="R76" s="24">
        <v>4500</v>
      </c>
      <c r="S76" s="22">
        <f>((T76-R76)/R76)</f>
        <v>0.02688888888888889</v>
      </c>
      <c r="T76" s="24">
        <v>4621</v>
      </c>
      <c r="U76" s="22">
        <f>((V76-T76)/T76)</f>
        <v>0.11209694871239992</v>
      </c>
      <c r="V76" s="24">
        <v>5139</v>
      </c>
      <c r="W76" s="22">
        <f>((X76-V76)/V76)</f>
        <v>0.050204319906596614</v>
      </c>
      <c r="X76" s="24">
        <v>5397</v>
      </c>
      <c r="Y76" s="22">
        <f>((Z76-X76)/X76)</f>
        <v>-0.02556976097832129</v>
      </c>
      <c r="Z76" s="24">
        <v>5259</v>
      </c>
    </row>
    <row r="77" spans="2:26" s="6" customFormat="1" ht="13.5" customHeight="1">
      <c r="B77" s="17" t="s">
        <v>9</v>
      </c>
      <c r="C77" s="13"/>
      <c r="D77" s="25">
        <f>(D76/$D$125)</f>
        <v>0.00447694820118613</v>
      </c>
      <c r="E77" s="13"/>
      <c r="F77" s="25">
        <f>(F76/$F$125)</f>
        <v>0.0034357703728986277</v>
      </c>
      <c r="G77" s="22"/>
      <c r="H77" s="25">
        <f>(H76/$H$125)</f>
        <v>0.0031178366528492453</v>
      </c>
      <c r="J77" s="25">
        <f>(J76/$J$125)</f>
        <v>0.002974101580030763</v>
      </c>
      <c r="L77" s="25">
        <f>(L76/$L$125)</f>
        <v>0.0029100946204963707</v>
      </c>
      <c r="N77" s="25">
        <f>(N76/$N$125)</f>
        <v>0.002630689315024257</v>
      </c>
      <c r="O77" s="22"/>
      <c r="P77" s="25">
        <f>(P76/$P$125)</f>
        <v>0.0022869727744899786</v>
      </c>
      <c r="R77" s="25">
        <f>(R76/$R$125)</f>
        <v>0.002383764971368334</v>
      </c>
      <c r="S77" s="9"/>
      <c r="T77" s="25">
        <f>(T76/$T$125)</f>
        <v>0.0021944122978265297</v>
      </c>
      <c r="U77" s="9"/>
      <c r="V77" s="25">
        <f>(V76/$V$125)</f>
        <v>0.0022221636064171622</v>
      </c>
      <c r="W77" s="9"/>
      <c r="X77" s="25">
        <f>(X76/$X$125)</f>
        <v>0.002130312607684993</v>
      </c>
      <c r="Y77" s="9"/>
      <c r="Z77" s="25">
        <f>(Z76/$Z$125)</f>
        <v>0.0019218365433984605</v>
      </c>
    </row>
    <row r="78" spans="2:26" s="6" customFormat="1" ht="13.5" customHeight="1">
      <c r="B78" s="19" t="s">
        <v>33</v>
      </c>
      <c r="C78" s="20"/>
      <c r="D78" s="21">
        <v>25413</v>
      </c>
      <c r="E78" s="22" t="e">
        <f>((#REF!-D78)/D78)</f>
        <v>#REF!</v>
      </c>
      <c r="F78" s="21">
        <f>SUM(F80+F82)</f>
        <v>56769</v>
      </c>
      <c r="G78" s="22">
        <f>((H78-F78)/F78)</f>
        <v>0.135795944969966</v>
      </c>
      <c r="H78" s="24">
        <v>64478</v>
      </c>
      <c r="I78" s="22">
        <f>((J78-H78)/H78)</f>
        <v>0.15723192406712366</v>
      </c>
      <c r="J78" s="24">
        <f>SUM(J80+J82)</f>
        <v>74616</v>
      </c>
      <c r="K78" s="22">
        <f>((L78-J78)/J78)</f>
        <v>0.1613460919909939</v>
      </c>
      <c r="L78" s="24">
        <v>86655</v>
      </c>
      <c r="M78" s="22">
        <f>((N78-L78)/L78)</f>
        <v>0.17013444117477353</v>
      </c>
      <c r="N78" s="24">
        <v>101398</v>
      </c>
      <c r="O78" s="22">
        <f>((P78-N78)/N78)</f>
        <v>0.15028896033452335</v>
      </c>
      <c r="P78" s="24">
        <v>116637</v>
      </c>
      <c r="Q78" s="22">
        <f>((R78-P78)/P78)</f>
        <v>0.07919442372489004</v>
      </c>
      <c r="R78" s="24">
        <f>R80+R82</f>
        <v>125874</v>
      </c>
      <c r="S78" s="22">
        <f>((T78-R78)/R78)</f>
        <v>0.14217391995169773</v>
      </c>
      <c r="T78" s="24">
        <f>T80+T82</f>
        <v>143770</v>
      </c>
      <c r="U78" s="22">
        <f>((V78-T78)/T78)</f>
        <v>0.08946233567503652</v>
      </c>
      <c r="V78" s="24">
        <f>V80+V82</f>
        <v>156632</v>
      </c>
      <c r="W78" s="22">
        <f>((X78-V78)/V78)</f>
        <v>0.11302926605036008</v>
      </c>
      <c r="X78" s="24">
        <f>X80+X82</f>
        <v>174336</v>
      </c>
      <c r="Y78" s="22">
        <f>((Z78-X78)/X78)</f>
        <v>0.09766198604992658</v>
      </c>
      <c r="Z78" s="24">
        <f>Z80+Z82</f>
        <v>191362</v>
      </c>
    </row>
    <row r="79" spans="2:26" s="6" customFormat="1" ht="13.5" customHeight="1">
      <c r="B79" s="17" t="s">
        <v>8</v>
      </c>
      <c r="C79" s="13"/>
      <c r="D79" s="25">
        <f>(D78/$D$125)</f>
        <v>0.04748442597526841</v>
      </c>
      <c r="E79" s="13"/>
      <c r="F79" s="25">
        <f>(F78/$F$125)</f>
        <v>0.055838891582903574</v>
      </c>
      <c r="G79" s="22"/>
      <c r="H79" s="25">
        <f>(H78/$H$125)</f>
        <v>0.05609148205982523</v>
      </c>
      <c r="J79" s="25">
        <f>(J78/$J$125)</f>
        <v>0.0586457620231436</v>
      </c>
      <c r="L79" s="25">
        <f>(L78/$L$125)</f>
        <v>0.06126682442641229</v>
      </c>
      <c r="N79" s="25">
        <f>(N78/$N$125)</f>
        <v>0.06395268165064244</v>
      </c>
      <c r="O79" s="22"/>
      <c r="P79" s="25">
        <f>(P78/$P$125)</f>
        <v>0.06713960319612072</v>
      </c>
      <c r="R79" s="25">
        <f>(R78/$R$125)</f>
        <v>0.06667867377911504</v>
      </c>
      <c r="S79" s="9"/>
      <c r="T79" s="25">
        <f>(T78/$T$125)</f>
        <v>0.06827324303365509</v>
      </c>
      <c r="U79" s="9"/>
      <c r="V79" s="25">
        <f>(V78/$V$125)</f>
        <v>0.06772950574048121</v>
      </c>
      <c r="W79" s="9"/>
      <c r="X79" s="25">
        <f>(X78/$X$125)</f>
        <v>0.06881418913718194</v>
      </c>
      <c r="Y79" s="9"/>
      <c r="Z79" s="25">
        <f>(Z78/$Z$125)</f>
        <v>0.06993087747058684</v>
      </c>
    </row>
    <row r="80" spans="2:26" s="6" customFormat="1" ht="13.5" customHeight="1">
      <c r="B80" s="19" t="s">
        <v>34</v>
      </c>
      <c r="C80" s="20"/>
      <c r="D80" s="21">
        <v>20483</v>
      </c>
      <c r="E80" s="22" t="e">
        <f>((#REF!-D80)/D80)</f>
        <v>#REF!</v>
      </c>
      <c r="F80" s="24">
        <v>49934</v>
      </c>
      <c r="G80" s="22">
        <f>((H80-F80)/F80)</f>
        <v>0.14180718548483998</v>
      </c>
      <c r="H80" s="24">
        <v>57015</v>
      </c>
      <c r="I80" s="22">
        <f>((J80-H80)/H80)</f>
        <v>0.16407962816802596</v>
      </c>
      <c r="J80" s="24">
        <v>66370</v>
      </c>
      <c r="K80" s="22">
        <f>((L80-J80)/J80)</f>
        <v>0.16719903570890463</v>
      </c>
      <c r="L80" s="24">
        <v>77467</v>
      </c>
      <c r="M80" s="22">
        <f>((N80-L80)/L80)</f>
        <v>0.173880491047801</v>
      </c>
      <c r="N80" s="24">
        <v>90937</v>
      </c>
      <c r="O80" s="22">
        <f>((P80-N80)/N80)</f>
        <v>0.1506427526749288</v>
      </c>
      <c r="P80" s="24">
        <v>104636</v>
      </c>
      <c r="Q80" s="22">
        <f>((R80-P80)/P80)</f>
        <v>0.07892121258457892</v>
      </c>
      <c r="R80" s="24">
        <v>112894</v>
      </c>
      <c r="S80" s="22">
        <f>((T80-R80)/R80)</f>
        <v>0.14552589154428047</v>
      </c>
      <c r="T80" s="24">
        <v>129323</v>
      </c>
      <c r="U80" s="22">
        <f>((V80-T80)/T80)</f>
        <v>0.11264044292198604</v>
      </c>
      <c r="V80" s="24">
        <v>143890</v>
      </c>
      <c r="W80" s="22">
        <f>((X80-V80)/V80)</f>
        <v>0.11875738411286399</v>
      </c>
      <c r="X80" s="24">
        <v>160978</v>
      </c>
      <c r="Y80" s="22">
        <f>((Z80-X80)/X80)</f>
        <v>0.10277180732770938</v>
      </c>
      <c r="Z80" s="24">
        <v>177522</v>
      </c>
    </row>
    <row r="81" spans="2:26" s="6" customFormat="1" ht="13.5" customHeight="1">
      <c r="B81" s="17" t="s">
        <v>9</v>
      </c>
      <c r="C81" s="13"/>
      <c r="D81" s="25">
        <f>(D80/$D$125)</f>
        <v>0.038272675294196784</v>
      </c>
      <c r="E81" s="13"/>
      <c r="F81" s="25">
        <f>(F80/$F$125)</f>
        <v>0.04911587683948471</v>
      </c>
      <c r="G81" s="22"/>
      <c r="H81" s="25">
        <f>(H80/$H$125)</f>
        <v>0.0495991787840959</v>
      </c>
      <c r="J81" s="25">
        <f>(J80/$J$125)</f>
        <v>0.0521646727977383</v>
      </c>
      <c r="L81" s="25">
        <f>(L80/$L$125)</f>
        <v>0.05477072399562496</v>
      </c>
      <c r="N81" s="25">
        <f>(N80/$N$125)</f>
        <v>0.057354829594907904</v>
      </c>
      <c r="O81" s="22"/>
      <c r="P81" s="25">
        <f>(P80/$P$125)</f>
        <v>0.06023148332029534</v>
      </c>
      <c r="R81" s="25">
        <f>(R80/$R$125)</f>
        <v>0.05980283615059038</v>
      </c>
      <c r="S81" s="9"/>
      <c r="T81" s="25">
        <f>(T80/$T$125)</f>
        <v>0.06141267725423508</v>
      </c>
      <c r="U81" s="9"/>
      <c r="V81" s="25">
        <f>(V80/$V$125)</f>
        <v>0.062219716156327196</v>
      </c>
      <c r="W81" s="9"/>
      <c r="X81" s="25">
        <f>(X80/$X$125)</f>
        <v>0.06354149767647116</v>
      </c>
      <c r="Y81" s="9"/>
      <c r="Z81" s="25">
        <f>(Z80/$Z$125)</f>
        <v>0.06487322054709668</v>
      </c>
    </row>
    <row r="82" spans="2:26" s="6" customFormat="1" ht="13.5" customHeight="1">
      <c r="B82" s="19" t="s">
        <v>35</v>
      </c>
      <c r="C82" s="20"/>
      <c r="D82" s="21">
        <v>4930</v>
      </c>
      <c r="E82" s="22" t="e">
        <f>((#REF!-D82)/D82)</f>
        <v>#REF!</v>
      </c>
      <c r="F82" s="24">
        <v>6835</v>
      </c>
      <c r="G82" s="22">
        <f>((H82-F82)/F82)</f>
        <v>0.09188002926115582</v>
      </c>
      <c r="H82" s="24">
        <v>7463</v>
      </c>
      <c r="I82" s="22">
        <f>((J82-H82)/H82)</f>
        <v>0.10491759346107464</v>
      </c>
      <c r="J82" s="24">
        <v>8246</v>
      </c>
      <c r="K82" s="22">
        <f>((L82-J82)/J82)</f>
        <v>0.11423720591802086</v>
      </c>
      <c r="L82" s="24">
        <v>9188</v>
      </c>
      <c r="M82" s="22">
        <f>((N82-L82)/L82)</f>
        <v>0.13855028297779712</v>
      </c>
      <c r="N82" s="24">
        <v>10461</v>
      </c>
      <c r="O82" s="22">
        <f>((P82-N82)/N82)</f>
        <v>0.14721345951629863</v>
      </c>
      <c r="P82" s="24">
        <v>12001</v>
      </c>
      <c r="Q82" s="22">
        <f>((R82-P82)/P82)</f>
        <v>0.08157653528872594</v>
      </c>
      <c r="R82" s="24">
        <v>12980</v>
      </c>
      <c r="S82" s="22">
        <f>((T82-R82)/R82)</f>
        <v>0.11302003081664098</v>
      </c>
      <c r="T82" s="24">
        <v>14447</v>
      </c>
      <c r="U82" s="22">
        <f>((V82-T82)/T82)</f>
        <v>-0.11801758150481069</v>
      </c>
      <c r="V82" s="24">
        <v>12742</v>
      </c>
      <c r="W82" s="22">
        <f>((X82-V82)/V82)</f>
        <v>0.0483440590174227</v>
      </c>
      <c r="X82" s="24">
        <v>13358</v>
      </c>
      <c r="Y82" s="22">
        <f>((Z82-X82)/X82)</f>
        <v>0.03608324599490942</v>
      </c>
      <c r="Z82" s="24">
        <v>13840</v>
      </c>
    </row>
    <row r="83" spans="2:26" s="6" customFormat="1" ht="13.5" customHeight="1">
      <c r="B83" s="17" t="s">
        <v>9</v>
      </c>
      <c r="C83" s="13"/>
      <c r="D83" s="25">
        <f>(D82/$D$125)</f>
        <v>0.009211750681071627</v>
      </c>
      <c r="E83" s="13"/>
      <c r="F83" s="25">
        <f>(F82/$F$125)</f>
        <v>0.006723014743418872</v>
      </c>
      <c r="G83" s="22"/>
      <c r="H83" s="25">
        <f>(H82/$H$125)</f>
        <v>0.00649230327572933</v>
      </c>
      <c r="J83" s="25">
        <f>(J82/$J$125)</f>
        <v>0.006481089225405304</v>
      </c>
      <c r="L83" s="25">
        <f>(L82/$L$125)</f>
        <v>0.006496100430787331</v>
      </c>
      <c r="N83" s="25">
        <f>(N82/$N$125)</f>
        <v>0.006597852055734537</v>
      </c>
      <c r="O83" s="22"/>
      <c r="P83" s="25">
        <f>(P82/$P$125)</f>
        <v>0.00690811987582538</v>
      </c>
      <c r="R83" s="25">
        <f>(R82/$R$125)</f>
        <v>0.006875837628524661</v>
      </c>
      <c r="S83" s="9"/>
      <c r="T83" s="25">
        <f>(T82/$T$125)</f>
        <v>0.006860565779420012</v>
      </c>
      <c r="U83" s="9"/>
      <c r="V83" s="25">
        <f>(V82/$V$125)</f>
        <v>0.005509789584154014</v>
      </c>
      <c r="W83" s="9"/>
      <c r="X83" s="25">
        <f>(X82/$X$125)</f>
        <v>0.005272691460710791</v>
      </c>
      <c r="Y83" s="9"/>
      <c r="Z83" s="25">
        <f>(Z82/$Z$125)</f>
        <v>0.005057656923490149</v>
      </c>
    </row>
    <row r="84" spans="2:26" s="6" customFormat="1" ht="13.5" customHeight="1">
      <c r="B84" s="17" t="s">
        <v>54</v>
      </c>
      <c r="C84" s="13"/>
      <c r="D84" s="25"/>
      <c r="E84" s="13"/>
      <c r="F84" s="25"/>
      <c r="G84" s="22"/>
      <c r="H84" s="25"/>
      <c r="J84" s="25"/>
      <c r="L84" s="34">
        <v>3272</v>
      </c>
      <c r="M84" s="22">
        <f>((N84-L84)/L84)</f>
        <v>0.6155256723716381</v>
      </c>
      <c r="N84" s="24">
        <v>5286</v>
      </c>
      <c r="O84" s="22">
        <f>((P84-N84)/N84)</f>
        <v>0.38649262202043133</v>
      </c>
      <c r="P84" s="24">
        <v>7329</v>
      </c>
      <c r="Q84" s="22">
        <f>((R84-P84)/P84)</f>
        <v>0.42870787283394735</v>
      </c>
      <c r="R84" s="24">
        <v>10471</v>
      </c>
      <c r="S84" s="22">
        <f>((T84-R84)/R84)</f>
        <v>0.3503008308662019</v>
      </c>
      <c r="T84" s="24">
        <v>14139</v>
      </c>
      <c r="U84" s="22">
        <f>((V84-T84)/T84)</f>
        <v>0.48546573307871843</v>
      </c>
      <c r="V84" s="24">
        <v>21003</v>
      </c>
      <c r="W84" s="22">
        <f>((X84-V84)/V84)</f>
        <v>0.38099319144884064</v>
      </c>
      <c r="X84" s="24">
        <v>29005</v>
      </c>
      <c r="Y84" s="22">
        <f>((Z84-X84)/X84)</f>
        <v>0.37486640234442337</v>
      </c>
      <c r="Z84" s="24">
        <v>39878</v>
      </c>
    </row>
    <row r="85" spans="2:26" s="6" customFormat="1" ht="13.5" customHeight="1">
      <c r="B85" s="17" t="s">
        <v>9</v>
      </c>
      <c r="C85" s="13"/>
      <c r="D85" s="25"/>
      <c r="E85" s="13"/>
      <c r="F85" s="25"/>
      <c r="G85" s="22"/>
      <c r="H85" s="25"/>
      <c r="J85" s="25"/>
      <c r="L85" s="25">
        <f>(L84/$L$125)</f>
        <v>0.002313369678878553</v>
      </c>
      <c r="N85" s="25">
        <f>(N84/$N$125)</f>
        <v>0.0033339304049911827</v>
      </c>
      <c r="O85" s="22"/>
      <c r="P85" s="25">
        <f>(P84/$P$125)</f>
        <v>0.004218782648939606</v>
      </c>
      <c r="R85" s="25">
        <f>(R84/$R$125)</f>
        <v>0.005546756225599517</v>
      </c>
      <c r="S85" s="9"/>
      <c r="T85" s="25">
        <f>(T84/$T$125)</f>
        <v>0.0067143032847802</v>
      </c>
      <c r="U85" s="9"/>
      <c r="V85" s="25">
        <f>(V84/$V$125)</f>
        <v>0.009081942445141012</v>
      </c>
      <c r="W85" s="9"/>
      <c r="X85" s="25">
        <f>(X84/$X$125)</f>
        <v>0.011448900720011715</v>
      </c>
      <c r="Y85" s="9"/>
      <c r="Z85" s="25">
        <f>(Z84/$Z$125)</f>
        <v>0.014572922167264461</v>
      </c>
    </row>
    <row r="86" spans="2:26" s="6" customFormat="1" ht="13.5" customHeight="1">
      <c r="B86" s="28" t="s">
        <v>53</v>
      </c>
      <c r="C86" s="13"/>
      <c r="D86" s="25"/>
      <c r="E86" s="13"/>
      <c r="F86" s="24">
        <v>3752</v>
      </c>
      <c r="G86" s="22">
        <f>((H86-F86)/F86)</f>
        <v>0.23480810234541577</v>
      </c>
      <c r="H86" s="24">
        <v>4633</v>
      </c>
      <c r="I86" s="22">
        <f>((J86-H86)/H86)</f>
        <v>0.26138571120224474</v>
      </c>
      <c r="J86" s="24">
        <v>5844</v>
      </c>
      <c r="K86" s="22">
        <f>((L86-J86)/J86)</f>
        <v>0.30646817248459957</v>
      </c>
      <c r="L86" s="24">
        <v>7635</v>
      </c>
      <c r="M86" s="22">
        <f>((N86-L86)/L86)</f>
        <v>-0.06954813359528488</v>
      </c>
      <c r="N86" s="24">
        <v>7104</v>
      </c>
      <c r="O86" s="22"/>
      <c r="P86" s="24"/>
      <c r="R86" s="9"/>
      <c r="S86" s="9"/>
      <c r="T86" s="9"/>
      <c r="U86" s="9"/>
      <c r="V86" s="9"/>
      <c r="W86" s="9"/>
      <c r="X86" s="9"/>
      <c r="Y86" s="9"/>
      <c r="Z86" s="9"/>
    </row>
    <row r="87" spans="2:26" s="6" customFormat="1" ht="13.5" customHeight="1">
      <c r="B87" s="28" t="s">
        <v>8</v>
      </c>
      <c r="C87" s="13"/>
      <c r="D87" s="25"/>
      <c r="E87" s="13"/>
      <c r="F87" s="25">
        <f>(F86/$F$125)</f>
        <v>0.0036905268935343975</v>
      </c>
      <c r="G87" s="22"/>
      <c r="H87" s="25">
        <f>(H86/$H$125)</f>
        <v>0.004030395427636873</v>
      </c>
      <c r="J87" s="25">
        <f>(J86/$J$125)</f>
        <v>0.0045931949349100895</v>
      </c>
      <c r="L87" s="25">
        <f>(L86/$L$125)</f>
        <v>0.005398098257407626</v>
      </c>
      <c r="N87" s="25">
        <f>(N86/$N$125)</f>
        <v>0.004480560271861022</v>
      </c>
      <c r="O87" s="22"/>
      <c r="P87" s="25"/>
      <c r="R87" s="9"/>
      <c r="S87" s="9"/>
      <c r="T87" s="9"/>
      <c r="U87" s="9"/>
      <c r="V87" s="9"/>
      <c r="W87" s="9"/>
      <c r="X87" s="9"/>
      <c r="Y87" s="9"/>
      <c r="Z87" s="9"/>
    </row>
    <row r="88" spans="2:26" s="6" customFormat="1" ht="13.5" customHeight="1">
      <c r="B88" s="17" t="s">
        <v>59</v>
      </c>
      <c r="C88" s="13"/>
      <c r="D88" s="25"/>
      <c r="E88" s="13"/>
      <c r="F88" s="25"/>
      <c r="G88" s="22"/>
      <c r="H88" s="25"/>
      <c r="J88" s="25"/>
      <c r="L88" s="25"/>
      <c r="N88" s="25"/>
      <c r="O88" s="22"/>
      <c r="P88" s="25"/>
      <c r="R88" s="9"/>
      <c r="S88" s="9"/>
      <c r="T88" s="9"/>
      <c r="U88" s="9"/>
      <c r="V88" s="24">
        <v>1597</v>
      </c>
      <c r="W88" s="22">
        <f>((X88-V88)/V88)</f>
        <v>0.028177833437695678</v>
      </c>
      <c r="X88" s="24">
        <v>1642</v>
      </c>
      <c r="Y88" s="22">
        <f>((Z88-X88)/X88)</f>
        <v>0.1753958587088916</v>
      </c>
      <c r="Z88" s="24">
        <v>1930</v>
      </c>
    </row>
    <row r="89" spans="2:26" s="6" customFormat="1" ht="13.5" customHeight="1">
      <c r="B89" s="17" t="s">
        <v>9</v>
      </c>
      <c r="C89" s="13"/>
      <c r="D89" s="25"/>
      <c r="E89" s="13"/>
      <c r="F89" s="25"/>
      <c r="G89" s="22"/>
      <c r="H89" s="25"/>
      <c r="J89" s="25"/>
      <c r="L89" s="25"/>
      <c r="N89" s="25"/>
      <c r="O89" s="22"/>
      <c r="P89" s="25"/>
      <c r="R89" s="9"/>
      <c r="S89" s="9"/>
      <c r="T89" s="9"/>
      <c r="U89" s="9"/>
      <c r="V89" s="25">
        <f>(V88/$V$125)</f>
        <v>0.0006905614476451076</v>
      </c>
      <c r="W89" s="9"/>
      <c r="X89" s="25">
        <f>(X88/$X$125)</f>
        <v>0.0006481329075076448</v>
      </c>
      <c r="Y89" s="9"/>
      <c r="Z89" s="25">
        <f>(Z88/$Z$125)</f>
        <v>0.000705294643232369</v>
      </c>
    </row>
    <row r="90" spans="2:26" s="6" customFormat="1" ht="13.5" customHeight="1">
      <c r="B90" s="17" t="s">
        <v>61</v>
      </c>
      <c r="C90" s="13"/>
      <c r="D90" s="25"/>
      <c r="E90" s="13"/>
      <c r="F90" s="25"/>
      <c r="G90" s="22"/>
      <c r="H90" s="25"/>
      <c r="J90" s="25"/>
      <c r="L90" s="25"/>
      <c r="N90" s="25"/>
      <c r="O90" s="22"/>
      <c r="P90" s="25"/>
      <c r="R90" s="9"/>
      <c r="S90" s="9"/>
      <c r="T90" s="9"/>
      <c r="U90" s="9"/>
      <c r="V90" s="25"/>
      <c r="W90" s="9"/>
      <c r="X90" s="34">
        <v>1667</v>
      </c>
      <c r="Y90" s="22">
        <f>((Z90-X90)/X90)</f>
        <v>-0.07738452309538092</v>
      </c>
      <c r="Z90" s="34">
        <v>1538</v>
      </c>
    </row>
    <row r="91" spans="2:26" s="6" customFormat="1" ht="13.5" customHeight="1">
      <c r="B91" s="17" t="s">
        <v>9</v>
      </c>
      <c r="C91" s="13"/>
      <c r="D91" s="25"/>
      <c r="E91" s="13"/>
      <c r="F91" s="25"/>
      <c r="G91" s="22"/>
      <c r="H91" s="25"/>
      <c r="J91" s="25"/>
      <c r="L91" s="25"/>
      <c r="N91" s="25"/>
      <c r="O91" s="22"/>
      <c r="P91" s="25"/>
      <c r="R91" s="9"/>
      <c r="S91" s="9"/>
      <c r="T91" s="9"/>
      <c r="U91" s="9"/>
      <c r="V91" s="25"/>
      <c r="W91" s="9"/>
      <c r="X91" s="25">
        <f>(X90/$X$125)</f>
        <v>0.0006580009481213421</v>
      </c>
      <c r="Y91" s="9"/>
      <c r="Z91" s="25">
        <f>(Z90/$Z$125)</f>
        <v>0.0005620430887520122</v>
      </c>
    </row>
    <row r="92" spans="2:26" s="6" customFormat="1" ht="13.5" customHeight="1">
      <c r="B92" s="19" t="s">
        <v>36</v>
      </c>
      <c r="C92" s="20"/>
      <c r="D92" s="21">
        <v>3066</v>
      </c>
      <c r="E92" s="22" t="e">
        <f>((#REF!-D92)/D92)</f>
        <v>#REF!</v>
      </c>
      <c r="F92" s="21">
        <f>SUM(F94+F96)</f>
        <v>5366</v>
      </c>
      <c r="G92" s="22">
        <f>((H92-F92)/F92)</f>
        <v>0.045657845695117404</v>
      </c>
      <c r="H92" s="24">
        <v>5611</v>
      </c>
      <c r="I92" s="22">
        <f>((J92-H92)/H92)</f>
        <v>0.030475851006950633</v>
      </c>
      <c r="J92" s="24">
        <f>SUM(J94+J96)</f>
        <v>5782</v>
      </c>
      <c r="K92" s="22">
        <f>((L92-J92)/J92)</f>
        <v>0.06987201660325147</v>
      </c>
      <c r="L92" s="24">
        <v>6186</v>
      </c>
      <c r="M92" s="22">
        <f>((N92-L92)/L92)</f>
        <v>0.06644034917555772</v>
      </c>
      <c r="N92" s="24">
        <v>6597</v>
      </c>
      <c r="O92" s="22">
        <f>((P92-N92)/N92)</f>
        <v>0.007276034561164165</v>
      </c>
      <c r="P92" s="24">
        <v>6645</v>
      </c>
      <c r="Q92" s="22">
        <f>((R92-P92)/P92)</f>
        <v>0.08246802106847254</v>
      </c>
      <c r="R92" s="24">
        <f>R94+R96</f>
        <v>7193</v>
      </c>
      <c r="S92" s="22">
        <f>((T92-R92)/R92)</f>
        <v>0.09717781176143472</v>
      </c>
      <c r="T92" s="24">
        <f>T94+T96</f>
        <v>7892</v>
      </c>
      <c r="U92" s="22">
        <f>((V92-T92)/T92)</f>
        <v>0.036112519006588954</v>
      </c>
      <c r="V92" s="24">
        <f>V94+V96</f>
        <v>8177</v>
      </c>
      <c r="W92" s="22">
        <f>((X92-V92)/V92)</f>
        <v>0.06395988748929926</v>
      </c>
      <c r="X92" s="24">
        <f>X94+X96</f>
        <v>8700</v>
      </c>
      <c r="Y92" s="22">
        <f>((Z92-X92)/X92)</f>
        <v>-0.027471264367816092</v>
      </c>
      <c r="Z92" s="24">
        <f>Z94+Z96</f>
        <v>8461</v>
      </c>
    </row>
    <row r="93" spans="2:26" s="6" customFormat="1" ht="13.5" customHeight="1">
      <c r="B93" s="17" t="s">
        <v>8</v>
      </c>
      <c r="C93" s="13"/>
      <c r="D93" s="25">
        <f>(D92/$D$125)</f>
        <v>0.005728849409364221</v>
      </c>
      <c r="E93" s="13"/>
      <c r="F93" s="25">
        <f>(F92/$F$125)</f>
        <v>0.005278082971936455</v>
      </c>
      <c r="G93" s="22"/>
      <c r="H93" s="25">
        <f>(H92/$H$125)</f>
        <v>0.00488118902319674</v>
      </c>
      <c r="J93" s="25">
        <f>(J92/$J$125)</f>
        <v>0.004544464940734109</v>
      </c>
      <c r="L93" s="25">
        <f>(L92/$L$125)</f>
        <v>0.004373626171620638</v>
      </c>
      <c r="N93" s="25">
        <f>(N92/$N$125)</f>
        <v>0.0041607905565128325</v>
      </c>
      <c r="O93" s="22"/>
      <c r="P93" s="25">
        <f>(P92/$P$125)</f>
        <v>0.0038250526268527327</v>
      </c>
      <c r="R93" s="25">
        <f>(R92/$R$125)</f>
        <v>0.003810315875344984</v>
      </c>
      <c r="S93" s="9"/>
      <c r="T93" s="25">
        <f>(T92/$T$125)</f>
        <v>0.0037477389860305073</v>
      </c>
      <c r="U93" s="9"/>
      <c r="V93" s="25">
        <f>(V92/$V$125)</f>
        <v>0.003535830280146553</v>
      </c>
      <c r="W93" s="9"/>
      <c r="X93" s="25">
        <f>(X92/$X$125)</f>
        <v>0.0034340781335666926</v>
      </c>
      <c r="Y93" s="9"/>
      <c r="Z93" s="25">
        <f>(Z92/$Z$125)</f>
        <v>0.003091967863414028</v>
      </c>
    </row>
    <row r="94" spans="2:26" s="6" customFormat="1" ht="13.5" customHeight="1">
      <c r="B94" s="19" t="s">
        <v>37</v>
      </c>
      <c r="C94" s="20"/>
      <c r="D94" s="21">
        <v>2150</v>
      </c>
      <c r="E94" s="22" t="e">
        <f>((#REF!-D94)/D94)</f>
        <v>#REF!</v>
      </c>
      <c r="F94" s="24">
        <v>3311</v>
      </c>
      <c r="G94" s="22">
        <f>((H94-F94)/F94)</f>
        <v>0.026578073089700997</v>
      </c>
      <c r="H94" s="24">
        <v>3399</v>
      </c>
      <c r="I94" s="22">
        <f>((J94-H94)/H94)</f>
        <v>0.011768167107972934</v>
      </c>
      <c r="J94" s="24">
        <v>3439</v>
      </c>
      <c r="K94" s="22">
        <f>((L94-J94)/J94)</f>
        <v>0.0953765629543472</v>
      </c>
      <c r="L94" s="24">
        <v>3767</v>
      </c>
      <c r="M94" s="22">
        <f>((N94-L94)/L94)</f>
        <v>-0.007167507300238917</v>
      </c>
      <c r="N94" s="24">
        <v>3740</v>
      </c>
      <c r="O94" s="22">
        <f>((P94-N94)/N94)</f>
        <v>0.05401069518716577</v>
      </c>
      <c r="P94" s="24">
        <v>3942</v>
      </c>
      <c r="Q94" s="22">
        <f>((R94-P94)/P94)</f>
        <v>0.030187721968543885</v>
      </c>
      <c r="R94" s="24">
        <v>4061</v>
      </c>
      <c r="S94" s="22">
        <f>((T94-R94)/R94)</f>
        <v>0.07411967495690716</v>
      </c>
      <c r="T94" s="24">
        <v>4362</v>
      </c>
      <c r="U94" s="22">
        <f>((V94-T94)/T94)</f>
        <v>0.1104997707473636</v>
      </c>
      <c r="V94" s="24">
        <v>4844</v>
      </c>
      <c r="W94" s="22">
        <f>((X94-V94)/V94)</f>
        <v>0.01754748142031379</v>
      </c>
      <c r="X94" s="24">
        <v>4929</v>
      </c>
      <c r="Y94" s="22">
        <f>((Z94-X94)/X94)</f>
        <v>-0.016636234530330696</v>
      </c>
      <c r="Z94" s="24">
        <v>4847</v>
      </c>
    </row>
    <row r="95" spans="2:26" s="6" customFormat="1" ht="13.5" customHeight="1">
      <c r="B95" s="17" t="s">
        <v>9</v>
      </c>
      <c r="C95" s="13"/>
      <c r="D95" s="25">
        <f>(D94/$D$125)</f>
        <v>0.0040172949217655175</v>
      </c>
      <c r="E95" s="13"/>
      <c r="F95" s="25">
        <f>(F94/$F$125)</f>
        <v>0.003256752277316735</v>
      </c>
      <c r="G95" s="22"/>
      <c r="H95" s="25">
        <f>(H94/$H$125)</f>
        <v>0.002956899214016346</v>
      </c>
      <c r="J95" s="25">
        <f>(J94/$J$125)</f>
        <v>0.0027029427414708754</v>
      </c>
      <c r="L95" s="25">
        <f>(L94/$L$125)</f>
        <v>0.002663344615016965</v>
      </c>
      <c r="N95" s="25">
        <f>(N94/$N$125)</f>
        <v>0.0023588535215034096</v>
      </c>
      <c r="O95" s="22"/>
      <c r="P95" s="25">
        <f>(P94/$P$125)</f>
        <v>0.002269128285184872</v>
      </c>
      <c r="R95" s="25">
        <f>(R94/$R$125)</f>
        <v>0.002151215455272623</v>
      </c>
      <c r="S95" s="9"/>
      <c r="T95" s="25">
        <f>(T94/$T$125)</f>
        <v>0.0020714188364248697</v>
      </c>
      <c r="U95" s="9"/>
      <c r="V95" s="25">
        <f>(V94/$V$125)</f>
        <v>0.0020946021617989363</v>
      </c>
      <c r="W95" s="9"/>
      <c r="X95" s="25">
        <f>(X94/$X$125)</f>
        <v>0.001945582887396578</v>
      </c>
      <c r="Y95" s="9"/>
      <c r="Z95" s="25">
        <f>(Z94/$Z$125)</f>
        <v>0.0017712762361384935</v>
      </c>
    </row>
    <row r="96" spans="2:26" s="6" customFormat="1" ht="13.5" customHeight="1">
      <c r="B96" s="19" t="s">
        <v>38</v>
      </c>
      <c r="C96" s="20"/>
      <c r="D96" s="21">
        <v>916</v>
      </c>
      <c r="E96" s="22" t="e">
        <f>((#REF!-D96)/D96)</f>
        <v>#REF!</v>
      </c>
      <c r="F96" s="24">
        <v>2055</v>
      </c>
      <c r="G96" s="22">
        <f>((H96-F96)/F96)</f>
        <v>0.07639902676399027</v>
      </c>
      <c r="H96" s="24">
        <v>2212</v>
      </c>
      <c r="I96" s="22">
        <f>((J96-H96)/H96)</f>
        <v>0.05922242314647378</v>
      </c>
      <c r="J96" s="24">
        <v>2343</v>
      </c>
      <c r="K96" s="22">
        <f>((L96-J96)/J96)</f>
        <v>0.03243704652155356</v>
      </c>
      <c r="L96" s="24">
        <v>2419</v>
      </c>
      <c r="M96" s="22">
        <f>((N96-L96)/L96)</f>
        <v>0.18106655642827615</v>
      </c>
      <c r="N96" s="24">
        <v>2857</v>
      </c>
      <c r="O96" s="22">
        <f>((P96-N96)/N96)</f>
        <v>-0.05390269513475674</v>
      </c>
      <c r="P96" s="24">
        <v>2703</v>
      </c>
      <c r="Q96" s="22">
        <f>((R96-P96)/P96)</f>
        <v>0.15871254162042175</v>
      </c>
      <c r="R96" s="24">
        <v>3132</v>
      </c>
      <c r="S96" s="22">
        <f>((T96-R96)/R96)</f>
        <v>0.12707535121328226</v>
      </c>
      <c r="T96" s="24">
        <v>3530</v>
      </c>
      <c r="U96" s="22">
        <f>((V96-T96)/T96)</f>
        <v>-0.05580736543909348</v>
      </c>
      <c r="V96" s="24">
        <v>3333</v>
      </c>
      <c r="W96" s="22">
        <f>((X96-V96)/V96)</f>
        <v>0.13141314131413143</v>
      </c>
      <c r="X96" s="24">
        <v>3771</v>
      </c>
      <c r="Y96" s="22">
        <f>((Z96-X96)/X96)</f>
        <v>-0.041633518960487934</v>
      </c>
      <c r="Z96" s="24">
        <v>3614</v>
      </c>
    </row>
    <row r="97" spans="2:26" s="6" customFormat="1" ht="13.5" customHeight="1">
      <c r="B97" s="17" t="s">
        <v>9</v>
      </c>
      <c r="C97" s="13"/>
      <c r="D97" s="25">
        <f>(D96/$D$125)</f>
        <v>0.001711554487598704</v>
      </c>
      <c r="E97" s="13"/>
      <c r="F97" s="25">
        <f>(F96/$F$125)</f>
        <v>0.0020213306946197194</v>
      </c>
      <c r="G97" s="22"/>
      <c r="H97" s="25">
        <f>(H96/$H$125)</f>
        <v>0.0019242898091803935</v>
      </c>
      <c r="J97" s="25">
        <f>(J96/$J$125)</f>
        <v>0.001841522199263234</v>
      </c>
      <c r="L97" s="25">
        <f>(L96/$L$125)</f>
        <v>0.0017102815566036734</v>
      </c>
      <c r="N97" s="25">
        <f>(N96/$N$125)</f>
        <v>0.0018019370350094229</v>
      </c>
      <c r="O97" s="22"/>
      <c r="P97" s="25">
        <f>(P96/$P$125)</f>
        <v>0.001555924341667861</v>
      </c>
      <c r="R97" s="25">
        <f>(R96/$R$125)</f>
        <v>0.0016591004200723605</v>
      </c>
      <c r="S97" s="9"/>
      <c r="T97" s="25">
        <f>(T96/$T$125)</f>
        <v>0.0016763201496056374</v>
      </c>
      <c r="U97" s="9"/>
      <c r="V97" s="25">
        <f>(V96/$V$125)</f>
        <v>0.0014412281183476166</v>
      </c>
      <c r="W97" s="9"/>
      <c r="X97" s="25">
        <f>(X96/$X$125)</f>
        <v>0.0014884952461701147</v>
      </c>
      <c r="Y97" s="9"/>
      <c r="Z97" s="25">
        <f>(Z96/$Z$125)</f>
        <v>0.0013206916272755346</v>
      </c>
    </row>
    <row r="98" spans="2:26" s="6" customFormat="1" ht="13.5" customHeight="1">
      <c r="B98" s="19" t="s">
        <v>58</v>
      </c>
      <c r="C98" s="20"/>
      <c r="D98" s="21">
        <v>1870</v>
      </c>
      <c r="E98" s="22" t="e">
        <f>((#REF!-D98)/D98)</f>
        <v>#REF!</v>
      </c>
      <c r="F98" s="21">
        <f>SUM(F100+F102)</f>
        <v>4084</v>
      </c>
      <c r="G98" s="22">
        <f>((H98-F98)/F98)</f>
        <v>0.1802154750244858</v>
      </c>
      <c r="H98" s="24">
        <v>4820</v>
      </c>
      <c r="I98" s="22">
        <f>((J98-H98)/H98)</f>
        <v>0.1004149377593361</v>
      </c>
      <c r="J98" s="24">
        <v>5304</v>
      </c>
      <c r="K98" s="22">
        <f>((L98-J98)/J98)</f>
        <v>0.15667420814479638</v>
      </c>
      <c r="L98" s="24">
        <v>6135</v>
      </c>
      <c r="M98" s="22">
        <f>((N98-L98)/L98)</f>
        <v>0.11801140994295028</v>
      </c>
      <c r="N98" s="24">
        <v>6859</v>
      </c>
      <c r="O98" s="22">
        <f>((P98-N98)/N98)</f>
        <v>0.15089663216212276</v>
      </c>
      <c r="P98" s="24">
        <v>7894</v>
      </c>
      <c r="Q98" s="22">
        <f>((R98-P98)/P98)</f>
        <v>0.14986065366100837</v>
      </c>
      <c r="R98" s="24">
        <v>9077</v>
      </c>
      <c r="S98" s="22">
        <f>((T98-R98)/R98)</f>
        <v>0.08923653189379752</v>
      </c>
      <c r="T98" s="24">
        <v>9887</v>
      </c>
      <c r="U98" s="22">
        <f>((V98-T98)/T98)</f>
        <v>0.19439668251239</v>
      </c>
      <c r="V98" s="24">
        <v>11809</v>
      </c>
      <c r="W98" s="22">
        <f>((X98-V98)/V98)</f>
        <v>0.11728342789397916</v>
      </c>
      <c r="X98" s="24">
        <v>13194</v>
      </c>
      <c r="Y98" s="22">
        <f>((Z98-X98)/X98)</f>
        <v>0.07094133697135062</v>
      </c>
      <c r="Z98" s="24">
        <v>14130</v>
      </c>
    </row>
    <row r="99" spans="2:26" s="6" customFormat="1" ht="13.5" customHeight="1">
      <c r="B99" s="17" t="s">
        <v>8</v>
      </c>
      <c r="C99" s="13"/>
      <c r="D99" s="25">
        <f>(D98/$D$125)</f>
        <v>0.003494112327303031</v>
      </c>
      <c r="E99" s="13"/>
      <c r="F99" s="25">
        <f>(F98/$F$125)</f>
        <v>0.0040170873755848826</v>
      </c>
      <c r="G99" s="22"/>
      <c r="H99" s="25">
        <f>(H98/$H$125)</f>
        <v>0.004193072730673371</v>
      </c>
      <c r="J99" s="25">
        <f>(J98/$J$125)</f>
        <v>0.0041687724049902656</v>
      </c>
      <c r="L99" s="25">
        <f>(L98/$L$125)</f>
        <v>0.004337568147897287</v>
      </c>
      <c r="N99" s="25">
        <f>(N98/$N$125)</f>
        <v>0.004326036444917617</v>
      </c>
      <c r="O99" s="22"/>
      <c r="P99" s="25">
        <f>(P98/$P$125)</f>
        <v>0.004544012857242359</v>
      </c>
      <c r="R99" s="25">
        <f>(R98/$R$125)</f>
        <v>0.004808318810024526</v>
      </c>
      <c r="S99" s="9"/>
      <c r="T99" s="25">
        <f>(T98/$T$125)</f>
        <v>0.0046951210535838344</v>
      </c>
      <c r="U99" s="9"/>
      <c r="V99" s="25">
        <f>(V98/$V$125)</f>
        <v>0.005106349489819083</v>
      </c>
      <c r="W99" s="9"/>
      <c r="X99" s="25">
        <f>(X98/$X$125)</f>
        <v>0.005207957114284936</v>
      </c>
      <c r="Y99" s="9"/>
      <c r="Z99" s="25">
        <f>(Z98/$Z$125)</f>
        <v>0.005163633838794495</v>
      </c>
    </row>
    <row r="100" spans="2:26" s="6" customFormat="1" ht="13.5" customHeight="1" hidden="1">
      <c r="B100" s="19" t="s">
        <v>39</v>
      </c>
      <c r="C100" s="20"/>
      <c r="D100" s="21">
        <v>545</v>
      </c>
      <c r="E100" s="20"/>
      <c r="F100" s="9"/>
      <c r="G100" s="22"/>
      <c r="H100" s="9"/>
      <c r="J100" s="9"/>
      <c r="L100" s="9"/>
      <c r="N100" s="9"/>
      <c r="O100" s="22"/>
      <c r="P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s="6" customFormat="1" ht="13.5" customHeight="1" hidden="1">
      <c r="B101" s="17" t="s">
        <v>9</v>
      </c>
      <c r="C101" s="13"/>
      <c r="D101" s="25">
        <f>(D100/$D$125)</f>
        <v>0.0010183375499359102</v>
      </c>
      <c r="E101" s="13"/>
      <c r="F101" s="9"/>
      <c r="G101" s="22"/>
      <c r="H101" s="9"/>
      <c r="J101" s="9"/>
      <c r="L101" s="9"/>
      <c r="N101" s="9"/>
      <c r="O101" s="22"/>
      <c r="P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s="6" customFormat="1" ht="13.5" customHeight="1" hidden="1">
      <c r="B102" s="19" t="s">
        <v>40</v>
      </c>
      <c r="C102" s="20"/>
      <c r="D102" s="21">
        <v>1325</v>
      </c>
      <c r="E102" s="22" t="e">
        <f>((#REF!-D102)/D102)</f>
        <v>#REF!</v>
      </c>
      <c r="F102" s="24">
        <v>4084</v>
      </c>
      <c r="G102" s="22">
        <f>((H102-F102)/F102)</f>
        <v>0.1802154750244858</v>
      </c>
      <c r="H102" s="24">
        <v>4820</v>
      </c>
      <c r="I102" s="22">
        <f>((J102-H102)/H102)</f>
        <v>0.1004149377593361</v>
      </c>
      <c r="J102" s="24">
        <v>5304</v>
      </c>
      <c r="K102" s="22">
        <f>((L102-J102)/J102)</f>
        <v>0.15667420814479638</v>
      </c>
      <c r="L102" s="24">
        <v>6135</v>
      </c>
      <c r="M102" s="22">
        <f>((N102-L102)/L102)</f>
        <v>0.11801140994295028</v>
      </c>
      <c r="N102" s="9">
        <v>6859</v>
      </c>
      <c r="O102" s="22">
        <f>((P102-N102)/N102)</f>
        <v>0</v>
      </c>
      <c r="P102" s="9">
        <v>6859</v>
      </c>
      <c r="R102" s="9"/>
      <c r="S102" s="9"/>
      <c r="T102" s="9"/>
      <c r="U102" s="9"/>
      <c r="V102" s="9"/>
      <c r="W102" s="9"/>
      <c r="X102" s="9"/>
      <c r="Y102" s="9"/>
      <c r="Z102" s="9"/>
    </row>
    <row r="103" spans="2:26" s="6" customFormat="1" ht="13.5" customHeight="1" hidden="1">
      <c r="B103" s="17" t="s">
        <v>9</v>
      </c>
      <c r="C103" s="13"/>
      <c r="D103" s="25">
        <f>(D102/$D$125)</f>
        <v>0.002475774777367121</v>
      </c>
      <c r="E103" s="13"/>
      <c r="F103" s="25">
        <f>(F102/$H$125)</f>
        <v>0.0035528027037489726</v>
      </c>
      <c r="G103" s="22"/>
      <c r="H103" s="25">
        <f>(H102/$J$125)</f>
        <v>0.003788364063358424</v>
      </c>
      <c r="J103" s="25">
        <f>(J102/$L$125)</f>
        <v>0.003750034467228559</v>
      </c>
      <c r="L103" s="25">
        <f>(L102/$N$125)</f>
        <v>0.0038694027685624113</v>
      </c>
      <c r="N103" s="25">
        <f>(N102/$N$125)</f>
        <v>0.004326036444917617</v>
      </c>
      <c r="O103" s="22"/>
      <c r="P103" s="25">
        <f>(P102/$N$125)</f>
        <v>0.004326036444917617</v>
      </c>
      <c r="R103" s="9"/>
      <c r="S103" s="9"/>
      <c r="T103" s="9"/>
      <c r="U103" s="9"/>
      <c r="V103" s="9"/>
      <c r="W103" s="9"/>
      <c r="X103" s="9"/>
      <c r="Y103" s="9"/>
      <c r="Z103" s="9"/>
    </row>
    <row r="104" spans="2:26" s="6" customFormat="1" ht="13.5" customHeight="1">
      <c r="B104" s="19" t="s">
        <v>41</v>
      </c>
      <c r="C104" s="20"/>
      <c r="D104" s="21">
        <v>21025</v>
      </c>
      <c r="E104" s="22" t="e">
        <f>((#REF!-D104)/D104)</f>
        <v>#REF!</v>
      </c>
      <c r="F104" s="21">
        <f>SUM(F106+F108)</f>
        <v>43630</v>
      </c>
      <c r="G104" s="22">
        <f>((H104-F104)/F104)</f>
        <v>0.12780197112078845</v>
      </c>
      <c r="H104" s="24">
        <v>49206</v>
      </c>
      <c r="I104" s="22">
        <f>((J104-H104)/H104)</f>
        <v>0.09876844287282038</v>
      </c>
      <c r="J104" s="24">
        <f>SUM(J106+J108)</f>
        <v>54066</v>
      </c>
      <c r="K104" s="22">
        <f>((L104-J104)/J104)</f>
        <v>0.10531572522472533</v>
      </c>
      <c r="L104" s="24">
        <v>59760</v>
      </c>
      <c r="M104" s="22">
        <f>((N104-L104)/L104)</f>
        <v>0.10672690763052209</v>
      </c>
      <c r="N104" s="24">
        <v>66138</v>
      </c>
      <c r="O104" s="22">
        <f>((P104-N104)/N104)</f>
        <v>0.08010523450966162</v>
      </c>
      <c r="P104" s="24">
        <v>71436</v>
      </c>
      <c r="Q104" s="22">
        <f>((R104-P104)/P104)</f>
        <v>0.06346939918248502</v>
      </c>
      <c r="R104" s="24">
        <f>R106+R108</f>
        <v>75970</v>
      </c>
      <c r="S104" s="22">
        <f>((T104-R104)/R104)</f>
        <v>0.074805844412268</v>
      </c>
      <c r="T104" s="24">
        <f>T106+T108</f>
        <v>81653</v>
      </c>
      <c r="U104" s="22">
        <f>((V104-T104)/T104)</f>
        <v>0.0526006392906568</v>
      </c>
      <c r="V104" s="24">
        <f>V106+V108</f>
        <v>85948</v>
      </c>
      <c r="W104" s="22">
        <f>((X104-V104)/V104)</f>
        <v>0.07502210638991018</v>
      </c>
      <c r="X104" s="24">
        <f>X106+X108</f>
        <v>92396</v>
      </c>
      <c r="Y104" s="22">
        <f>((Z104-X104)/X104)</f>
        <v>0.06363911857656175</v>
      </c>
      <c r="Z104" s="24">
        <f>Z106+Z108</f>
        <v>98276</v>
      </c>
    </row>
    <row r="105" spans="2:26" s="6" customFormat="1" ht="13.5" customHeight="1">
      <c r="B105" s="17" t="s">
        <v>8</v>
      </c>
      <c r="C105" s="13"/>
      <c r="D105" s="25">
        <f>(D104/$D$125)</f>
        <v>0.03928540731633488</v>
      </c>
      <c r="E105" s="13"/>
      <c r="F105" s="25">
        <f>(F104/$F$125)</f>
        <v>0.04291516214416465</v>
      </c>
      <c r="G105" s="22"/>
      <c r="H105" s="25">
        <f>(H104/$H$125)</f>
        <v>0.04280587900114396</v>
      </c>
      <c r="J105" s="25">
        <f>(J104/$J$125)</f>
        <v>0.042494126856750324</v>
      </c>
      <c r="L105" s="25">
        <f>(L104/$L$125)</f>
        <v>0.04225151956289191</v>
      </c>
      <c r="N105" s="25">
        <f>(N104/$N$125)</f>
        <v>0.041713864760746656</v>
      </c>
      <c r="O105" s="22"/>
      <c r="P105" s="25">
        <f>(P104/$P$125)</f>
        <v>0.041120610903213214</v>
      </c>
      <c r="R105" s="25">
        <f>(R104/$R$125)</f>
        <v>0.04024324997218941</v>
      </c>
      <c r="S105" s="9"/>
      <c r="T105" s="25">
        <f>(T104/$T$125)</f>
        <v>0.03877523206111873</v>
      </c>
      <c r="U105" s="9"/>
      <c r="V105" s="25">
        <f>(V104/$V$125)</f>
        <v>0.03716491878660095</v>
      </c>
      <c r="W105" s="9"/>
      <c r="X105" s="25">
        <f>(X104/$X$125)</f>
        <v>0.036470699221727375</v>
      </c>
      <c r="Y105" s="9"/>
      <c r="Z105" s="25">
        <f>(Z104/$Z$125)</f>
        <v>0.03591374940844782</v>
      </c>
    </row>
    <row r="106" spans="2:26" s="6" customFormat="1" ht="13.5" customHeight="1">
      <c r="B106" s="19" t="s">
        <v>42</v>
      </c>
      <c r="C106" s="20"/>
      <c r="D106" s="21">
        <v>11011</v>
      </c>
      <c r="E106" s="22" t="e">
        <f>((#REF!-D106)/D106)</f>
        <v>#REF!</v>
      </c>
      <c r="F106" s="24">
        <v>24276</v>
      </c>
      <c r="G106" s="22">
        <f>((H106-F106)/F106)</f>
        <v>0.14042675893886966</v>
      </c>
      <c r="H106" s="24">
        <v>27685</v>
      </c>
      <c r="I106" s="22">
        <f>((J106-H106)/H106)</f>
        <v>0.11854795015351273</v>
      </c>
      <c r="J106" s="24">
        <v>30967</v>
      </c>
      <c r="K106" s="22">
        <f>((L106-J106)/J106)</f>
        <v>0.09797526399069978</v>
      </c>
      <c r="L106" s="24">
        <v>34001</v>
      </c>
      <c r="M106" s="22">
        <f>((N106-L106)/L106)</f>
        <v>0.10134996029528544</v>
      </c>
      <c r="N106" s="24">
        <v>37447</v>
      </c>
      <c r="O106" s="22">
        <f>((P106-N106)/N106)</f>
        <v>0.09290463855582556</v>
      </c>
      <c r="P106" s="24">
        <v>40926</v>
      </c>
      <c r="Q106" s="22">
        <f>((R106-P106)/P106)</f>
        <v>0.05788496310413918</v>
      </c>
      <c r="R106" s="24">
        <v>43295</v>
      </c>
      <c r="S106" s="22">
        <f>((T106-R106)/R106)</f>
        <v>0.0849058782769373</v>
      </c>
      <c r="T106" s="24">
        <v>46971</v>
      </c>
      <c r="U106" s="22">
        <f>((V106-T106)/T106)</f>
        <v>0.08549956356049478</v>
      </c>
      <c r="V106" s="24">
        <v>50987</v>
      </c>
      <c r="W106" s="22">
        <f>((X106-V106)/V106)</f>
        <v>0.07654892423558947</v>
      </c>
      <c r="X106" s="24">
        <v>54890</v>
      </c>
      <c r="Y106" s="22">
        <f>((Z106-X106)/X106)</f>
        <v>0.05224995445436327</v>
      </c>
      <c r="Z106" s="24">
        <v>57758</v>
      </c>
    </row>
    <row r="107" spans="2:26" s="6" customFormat="1" ht="13.5" customHeight="1">
      <c r="B107" s="17" t="s">
        <v>9</v>
      </c>
      <c r="C107" s="13"/>
      <c r="D107" s="25">
        <f>(D106/$D$125)</f>
        <v>0.02057415552723726</v>
      </c>
      <c r="E107" s="13"/>
      <c r="F107" s="25">
        <f>(F106/$F$125)</f>
        <v>0.023878259826077036</v>
      </c>
      <c r="G107" s="22"/>
      <c r="H107" s="25">
        <f>(H106/$H$125)</f>
        <v>0.0240840702383179</v>
      </c>
      <c r="J107" s="25">
        <f>(J106/$J$125)</f>
        <v>0.024339060155605875</v>
      </c>
      <c r="L107" s="25">
        <f>(L106/$L$125)</f>
        <v>0.02403938950230736</v>
      </c>
      <c r="N107" s="25">
        <f>(N106/$N$125)</f>
        <v>0.02361817856142732</v>
      </c>
      <c r="O107" s="22"/>
      <c r="P107" s="25">
        <f>(P106/$P$125)</f>
        <v>0.02355817965486455</v>
      </c>
      <c r="R107" s="25">
        <f>(R106/$R$125)</f>
        <v>0.02293446765230934</v>
      </c>
      <c r="S107" s="9"/>
      <c r="T107" s="25">
        <f>(T106/$T$125)</f>
        <v>0.022305505310800677</v>
      </c>
      <c r="U107" s="9"/>
      <c r="V107" s="25">
        <f>(V106/$V$125)</f>
        <v>0.022047374158472827</v>
      </c>
      <c r="W107" s="9"/>
      <c r="X107" s="25">
        <f>(X106/$X$125)</f>
        <v>0.021666269971433998</v>
      </c>
      <c r="Y107" s="9"/>
      <c r="Z107" s="25">
        <f>(Z106/$Z$125)</f>
        <v>0.02110694715223584</v>
      </c>
    </row>
    <row r="108" spans="2:26" s="6" customFormat="1" ht="13.5" customHeight="1">
      <c r="B108" s="19" t="s">
        <v>43</v>
      </c>
      <c r="C108" s="20"/>
      <c r="D108" s="21">
        <v>10014</v>
      </c>
      <c r="E108" s="22" t="e">
        <f>((#REF!-D108)/D108)</f>
        <v>#REF!</v>
      </c>
      <c r="F108" s="24">
        <v>19354</v>
      </c>
      <c r="G108" s="22">
        <f>((H108-F108)/F108)</f>
        <v>0.11196651854913713</v>
      </c>
      <c r="H108" s="24">
        <v>21521</v>
      </c>
      <c r="I108" s="22">
        <f>((J108-H108)/H108)</f>
        <v>0.07332373030992984</v>
      </c>
      <c r="J108" s="24">
        <v>23099</v>
      </c>
      <c r="K108" s="22">
        <f>((L108-J108)/J108)</f>
        <v>0.11515650028139747</v>
      </c>
      <c r="L108" s="24">
        <v>25759</v>
      </c>
      <c r="M108" s="22">
        <f>((N108-L108)/L108)</f>
        <v>0.1138242944213673</v>
      </c>
      <c r="N108" s="24">
        <v>28691</v>
      </c>
      <c r="O108" s="22">
        <f>((P108-N108)/N108)</f>
        <v>0.06339967237112683</v>
      </c>
      <c r="P108" s="24">
        <v>30510</v>
      </c>
      <c r="Q108" s="22">
        <f>((R108-P108)/P108)</f>
        <v>0.0709603408718453</v>
      </c>
      <c r="R108" s="24">
        <v>32675</v>
      </c>
      <c r="S108" s="22">
        <f>((T108-R108)/R108)</f>
        <v>0.06142310635042081</v>
      </c>
      <c r="T108" s="24">
        <v>34682</v>
      </c>
      <c r="U108" s="22">
        <f>((V108-T108)/T108)</f>
        <v>0.008044518770543798</v>
      </c>
      <c r="V108" s="24">
        <v>34961</v>
      </c>
      <c r="W108" s="22">
        <f>((X108-V108)/V108)</f>
        <v>0.072795400589228</v>
      </c>
      <c r="X108" s="24">
        <v>37506</v>
      </c>
      <c r="Y108" s="22">
        <f>((Z108-X108)/X108)</f>
        <v>0.08030715085586307</v>
      </c>
      <c r="Z108" s="24">
        <v>40518</v>
      </c>
    </row>
    <row r="109" spans="2:26" s="6" customFormat="1" ht="13.5" customHeight="1">
      <c r="B109" s="17" t="s">
        <v>9</v>
      </c>
      <c r="C109" s="13"/>
      <c r="D109" s="25">
        <f>(D108/$D$125)</f>
        <v>0.018711251789097622</v>
      </c>
      <c r="E109" s="13"/>
      <c r="F109" s="25">
        <f>(F108/$F$125)</f>
        <v>0.019036902318087613</v>
      </c>
      <c r="G109" s="22"/>
      <c r="H109" s="25">
        <f>(H108/$H$125)</f>
        <v>0.018721808762826062</v>
      </c>
      <c r="J109" s="25">
        <f>(J108/$J$125)</f>
        <v>0.01815506670114445</v>
      </c>
      <c r="L109" s="25">
        <f>(L108/$L$125)</f>
        <v>0.01821213006058455</v>
      </c>
      <c r="N109" s="25">
        <f>(N108/$N$125)</f>
        <v>0.01809568619931934</v>
      </c>
      <c r="O109" s="22"/>
      <c r="P109" s="25">
        <f>(P108/$P$125)</f>
        <v>0.017562431248348664</v>
      </c>
      <c r="R109" s="25">
        <f>(R108/$R$125)</f>
        <v>0.01730878231988007</v>
      </c>
      <c r="S109" s="9"/>
      <c r="T109" s="25">
        <f>(T108/$T$125)</f>
        <v>0.01646972675031805</v>
      </c>
      <c r="U109" s="9"/>
      <c r="V109" s="25">
        <f>(V108/$V$125)</f>
        <v>0.01511754462812812</v>
      </c>
      <c r="W109" s="9"/>
      <c r="X109" s="25">
        <f>(X108/$X$125)</f>
        <v>0.014804429250293377</v>
      </c>
      <c r="Y109" s="9"/>
      <c r="Z109" s="25">
        <f>(Z108/$Z$125)</f>
        <v>0.014806802256211983</v>
      </c>
    </row>
    <row r="110" spans="2:26" s="6" customFormat="1" ht="13.5" customHeight="1">
      <c r="B110" s="19" t="s">
        <v>44</v>
      </c>
      <c r="C110" s="20"/>
      <c r="D110" s="20"/>
      <c r="E110" s="20"/>
      <c r="F110" s="24">
        <v>21974</v>
      </c>
      <c r="G110" s="22">
        <f>((H110-F110)/F110)</f>
        <v>0.2874761081277874</v>
      </c>
      <c r="H110" s="24">
        <v>28291</v>
      </c>
      <c r="I110" s="22">
        <f>((J110-H110)/H110)</f>
        <v>0.20303276660422043</v>
      </c>
      <c r="J110" s="24">
        <v>34035</v>
      </c>
      <c r="K110" s="22">
        <f>((L110-J110)/J110)</f>
        <v>0.2627589246364037</v>
      </c>
      <c r="L110" s="24">
        <v>42978</v>
      </c>
      <c r="M110" s="22">
        <f>((N110-L110)/L110)</f>
        <v>0.20598911070780399</v>
      </c>
      <c r="N110" s="24">
        <v>51831</v>
      </c>
      <c r="O110" s="22">
        <f>((P110-N110)/N110)</f>
        <v>0.20904478015087496</v>
      </c>
      <c r="P110" s="24">
        <v>62666</v>
      </c>
      <c r="Q110" s="22">
        <f>((R110-P110)/P110)</f>
        <v>0.15352822902371302</v>
      </c>
      <c r="R110" s="24">
        <v>72287</v>
      </c>
      <c r="S110" s="22">
        <f>((T110-R110)/R110)</f>
        <v>0.20639949091814572</v>
      </c>
      <c r="T110" s="24">
        <v>87207</v>
      </c>
      <c r="U110" s="22">
        <f>((V110-T110)/T110)</f>
        <v>0.1606981090967468</v>
      </c>
      <c r="V110" s="24">
        <v>101221</v>
      </c>
      <c r="W110" s="22">
        <f>((X110-V110)/V110)</f>
        <v>0.14727181118542595</v>
      </c>
      <c r="X110" s="24">
        <v>116128</v>
      </c>
      <c r="Y110" s="22">
        <f>((Z110-X110)/X110)</f>
        <v>0.14294571507302287</v>
      </c>
      <c r="Z110" s="24">
        <v>132728</v>
      </c>
    </row>
    <row r="111" spans="2:26" s="6" customFormat="1" ht="13.5" customHeight="1">
      <c r="B111" s="17" t="s">
        <v>8</v>
      </c>
      <c r="C111" s="13"/>
      <c r="D111" s="13"/>
      <c r="E111" s="13"/>
      <c r="F111" s="25">
        <f>(F110/$F$125)</f>
        <v>0.021613976001739033</v>
      </c>
      <c r="G111" s="22"/>
      <c r="H111" s="25">
        <f>(H110/$H$125)</f>
        <v>0.024611249092008368</v>
      </c>
      <c r="J111" s="25">
        <f>(J110/$J$125)</f>
        <v>0.02675040889966887</v>
      </c>
      <c r="L111" s="25">
        <f>(L110/$L$125)</f>
        <v>0.030386308697690236</v>
      </c>
      <c r="N111" s="25">
        <f>(N110/$N$125)</f>
        <v>0.032690303976749525</v>
      </c>
      <c r="O111" s="22"/>
      <c r="P111" s="25">
        <f>(P110/$P$125)</f>
        <v>0.03607234731592977</v>
      </c>
      <c r="R111" s="25">
        <f>(R110/$R$125)</f>
        <v>0.03829227077451173</v>
      </c>
      <c r="S111" s="9"/>
      <c r="T111" s="25">
        <f>(T110/$T$125)</f>
        <v>0.041412705746928846</v>
      </c>
      <c r="U111" s="9"/>
      <c r="V111" s="25">
        <f>(V110/$V$125)</f>
        <v>0.04376914232441167</v>
      </c>
      <c r="W111" s="9"/>
      <c r="X111" s="25">
        <f>(X110/$X$125)</f>
        <v>0.04583823281549804</v>
      </c>
      <c r="Y111" s="9"/>
      <c r="Z111" s="25">
        <f>(Z110/$Z$125)</f>
        <v>0.048503806946604076</v>
      </c>
    </row>
    <row r="112" spans="2:26" s="6" customFormat="1" ht="13.5" customHeight="1">
      <c r="B112" s="19" t="s">
        <v>45</v>
      </c>
      <c r="C112" s="20"/>
      <c r="D112" s="21">
        <v>27524</v>
      </c>
      <c r="E112" s="22" t="e">
        <f>((#REF!-D112)/D112)</f>
        <v>#REF!</v>
      </c>
      <c r="F112" s="21">
        <f>SUM(F114+F116)</f>
        <v>58399</v>
      </c>
      <c r="G112" s="22">
        <f>((H112-F112)/F112)</f>
        <v>0.13594410863199713</v>
      </c>
      <c r="H112" s="24">
        <v>66338</v>
      </c>
      <c r="I112" s="22">
        <f>((J112-H112)/H112)</f>
        <v>0.10357562784527721</v>
      </c>
      <c r="J112" s="24">
        <f>SUM(J114+J116)</f>
        <v>73209</v>
      </c>
      <c r="K112" s="22">
        <f>((L112-J112)/J112)</f>
        <v>0.1056154297968829</v>
      </c>
      <c r="L112" s="24">
        <v>80941</v>
      </c>
      <c r="M112" s="22">
        <f>((N112-L112)/L112)</f>
        <v>0.05181551994662779</v>
      </c>
      <c r="N112" s="24">
        <v>85135</v>
      </c>
      <c r="O112" s="22">
        <f>((P112-N112)/N112)</f>
        <v>0.11186938391965702</v>
      </c>
      <c r="P112" s="24">
        <v>94659</v>
      </c>
      <c r="Q112" s="22">
        <f>((R112-P112)/P112)</f>
        <v>0.08950020600259881</v>
      </c>
      <c r="R112" s="24">
        <f>R114+R116</f>
        <v>103131</v>
      </c>
      <c r="S112" s="22">
        <f>((T112-R112)/R112)</f>
        <v>0.08558047531779969</v>
      </c>
      <c r="T112" s="24">
        <f>T114+T116</f>
        <v>111957</v>
      </c>
      <c r="U112" s="22">
        <f>((V112-T112)/T112)</f>
        <v>0.033968398581598294</v>
      </c>
      <c r="V112" s="24">
        <f>V114+V116</f>
        <v>115760</v>
      </c>
      <c r="W112" s="22">
        <f>((X112-V112)/V112)</f>
        <v>0.0065653075328265375</v>
      </c>
      <c r="X112" s="24">
        <f>X114+X116</f>
        <v>116520</v>
      </c>
      <c r="Y112" s="22">
        <f>((Z112-X112)/X112)</f>
        <v>0.00888259526261586</v>
      </c>
      <c r="Z112" s="24">
        <f>Z114+Z116</f>
        <v>117555</v>
      </c>
    </row>
    <row r="113" spans="2:26" s="6" customFormat="1" ht="13.5" customHeight="1">
      <c r="B113" s="17" t="s">
        <v>8</v>
      </c>
      <c r="C113" s="13"/>
      <c r="D113" s="25">
        <f>(D112/$D$125)</f>
        <v>0.05142884903566237</v>
      </c>
      <c r="E113" s="13"/>
      <c r="F113" s="25">
        <f>(F112/$F$125)</f>
        <v>0.05744218551586228</v>
      </c>
      <c r="G113" s="22"/>
      <c r="H113" s="25">
        <f>(H112/$H$125)</f>
        <v>0.057709555769172215</v>
      </c>
      <c r="J113" s="25">
        <f>(J112/$J$125)</f>
        <v>0.057539905542408065</v>
      </c>
      <c r="L113" s="25">
        <f>(L112/$L$125)</f>
        <v>0.05722691172925091</v>
      </c>
      <c r="N113" s="25">
        <f>(N112/$N$125)</f>
        <v>0.053695453089088976</v>
      </c>
      <c r="O113" s="22"/>
      <c r="P113" s="25">
        <f>(P112/$P$125)</f>
        <v>0.05448843590748726</v>
      </c>
      <c r="R113" s="25">
        <f>(R112/$R$125)</f>
        <v>0.05463112561381948</v>
      </c>
      <c r="S113" s="9"/>
      <c r="T113" s="25">
        <f>(T112/$T$125)</f>
        <v>0.05316594192334231</v>
      </c>
      <c r="U113" s="9"/>
      <c r="V113" s="25">
        <f>(V112/$V$125)</f>
        <v>0.050055975691545185</v>
      </c>
      <c r="W113" s="9"/>
      <c r="X113" s="25">
        <f>(X112/$X$125)</f>
        <v>0.04599296369232081</v>
      </c>
      <c r="Y113" s="9"/>
      <c r="Z113" s="25">
        <f>(Z112/$Z$125)</f>
        <v>0.042959021650352924</v>
      </c>
    </row>
    <row r="114" spans="2:26" s="6" customFormat="1" ht="13.5" customHeight="1">
      <c r="B114" s="19" t="s">
        <v>46</v>
      </c>
      <c r="C114" s="20"/>
      <c r="D114" s="21">
        <v>24160</v>
      </c>
      <c r="E114" s="22" t="e">
        <f>((#REF!-D114)/D114)</f>
        <v>#REF!</v>
      </c>
      <c r="F114" s="24">
        <v>51424</v>
      </c>
      <c r="G114" s="22">
        <f>((H114-F114)/F114)</f>
        <v>0.13448973242065962</v>
      </c>
      <c r="H114" s="24">
        <v>58340</v>
      </c>
      <c r="I114" s="22">
        <f>((J114-H114)/H114)</f>
        <v>0.10353102502571135</v>
      </c>
      <c r="J114" s="24">
        <v>64380</v>
      </c>
      <c r="K114" s="22">
        <f>((L114-J114)/J114)</f>
        <v>0.10203479341410376</v>
      </c>
      <c r="L114" s="24">
        <v>70949</v>
      </c>
      <c r="M114" s="22">
        <f>((N114-L114)/L114)</f>
        <v>0.04638543178903156</v>
      </c>
      <c r="N114" s="24">
        <v>74240</v>
      </c>
      <c r="O114" s="22">
        <f>((P114-N114)/N114)</f>
        <v>0.1289197198275862</v>
      </c>
      <c r="P114" s="24">
        <v>83811</v>
      </c>
      <c r="Q114" s="22">
        <f>((R114-P114)/P114)</f>
        <v>0.08372409349608047</v>
      </c>
      <c r="R114" s="24">
        <v>90828</v>
      </c>
      <c r="S114" s="22">
        <f>((T114-R114)/R114)</f>
        <v>0.08165984057779539</v>
      </c>
      <c r="T114" s="24">
        <v>98245</v>
      </c>
      <c r="U114" s="22">
        <f>((V114-T114)/T114)</f>
        <v>0.03285663392539061</v>
      </c>
      <c r="V114" s="24">
        <v>101473</v>
      </c>
      <c r="W114" s="22">
        <f>((X114-V114)/V114)</f>
        <v>-0.0027002256757955316</v>
      </c>
      <c r="X114" s="24">
        <v>101199</v>
      </c>
      <c r="Y114" s="22">
        <f>((Z114-X114)/X114)</f>
        <v>0.0038043854188282494</v>
      </c>
      <c r="Z114" s="24">
        <v>101584</v>
      </c>
    </row>
    <row r="115" spans="2:26" s="6" customFormat="1" ht="13.5" customHeight="1">
      <c r="B115" s="17" t="s">
        <v>9</v>
      </c>
      <c r="C115" s="13"/>
      <c r="D115" s="25">
        <f>(D114/$D$125)</f>
        <v>0.045143183865048786</v>
      </c>
      <c r="E115" s="13"/>
      <c r="F115" s="25">
        <f>(F114/$F$125)</f>
        <v>0.05058146454507272</v>
      </c>
      <c r="G115" s="22"/>
      <c r="H115" s="25">
        <f>(H114/$H$125)</f>
        <v>0.050751838818980176</v>
      </c>
      <c r="J115" s="25">
        <f>(J114/$J$125)</f>
        <v>0.05060059717821895</v>
      </c>
      <c r="L115" s="25">
        <f>(L114/$L$125)</f>
        <v>0.05016236715976603</v>
      </c>
      <c r="N115" s="25">
        <f>(N114/$N$125)</f>
        <v>0.04682387311134041</v>
      </c>
      <c r="O115" s="22"/>
      <c r="P115" s="25">
        <f>(P114/$P$125)</f>
        <v>0.0482440159080744</v>
      </c>
      <c r="R115" s="25">
        <f>(R114/$R$125)</f>
        <v>0.048113912182098456</v>
      </c>
      <c r="S115" s="9"/>
      <c r="T115" s="25">
        <f>(T114/$T$125)</f>
        <v>0.04665441164249457</v>
      </c>
      <c r="U115" s="9"/>
      <c r="V115" s="25">
        <f>(V114/$V$125)</f>
        <v>0.043878110066933006</v>
      </c>
      <c r="W115" s="9"/>
      <c r="X115" s="25">
        <f>(X114/$X$125)</f>
        <v>0.039945433682622496</v>
      </c>
      <c r="Y115" s="9"/>
      <c r="Z115" s="25">
        <f>(Z114/$Z$125)</f>
        <v>0.037122617118195325</v>
      </c>
    </row>
    <row r="116" spans="2:26" s="6" customFormat="1" ht="13.5" customHeight="1">
      <c r="B116" s="19" t="s">
        <v>47</v>
      </c>
      <c r="C116" s="20"/>
      <c r="D116" s="21">
        <v>3364</v>
      </c>
      <c r="E116" s="22" t="e">
        <f>((#REF!-D116)/D116)</f>
        <v>#REF!</v>
      </c>
      <c r="F116" s="24">
        <v>6975</v>
      </c>
      <c r="G116" s="22">
        <f>((H116-F116)/F116)</f>
        <v>0.14666666666666667</v>
      </c>
      <c r="H116" s="24">
        <v>7998</v>
      </c>
      <c r="I116" s="22">
        <f>((J116-H116)/H116)</f>
        <v>0.10390097524381095</v>
      </c>
      <c r="J116" s="24">
        <v>8829</v>
      </c>
      <c r="K116" s="22">
        <f>((L116-J116)/J116)</f>
        <v>0.13172499716842226</v>
      </c>
      <c r="L116" s="24">
        <v>9992</v>
      </c>
      <c r="M116" s="22">
        <f>((N116-L116)/L116)</f>
        <v>0.09037229783827061</v>
      </c>
      <c r="N116" s="24">
        <v>10895</v>
      </c>
      <c r="O116" s="22">
        <f>((P116-N116)/N116)</f>
        <v>-0.004313905461220744</v>
      </c>
      <c r="P116" s="24">
        <v>10848</v>
      </c>
      <c r="Q116" s="22">
        <f>((R116-P116)/P116)</f>
        <v>0.13412610619469026</v>
      </c>
      <c r="R116" s="24">
        <v>12303</v>
      </c>
      <c r="S116" s="22">
        <f>((T116-R116)/R116)</f>
        <v>0.1145249126229375</v>
      </c>
      <c r="T116" s="24">
        <v>13712</v>
      </c>
      <c r="U116" s="22">
        <f>((V116-T116)/T116)</f>
        <v>0.0419340723453909</v>
      </c>
      <c r="V116" s="24">
        <v>14287</v>
      </c>
      <c r="W116" s="22">
        <f>((X116-V116)/V116)</f>
        <v>0.07237348638622523</v>
      </c>
      <c r="X116" s="24">
        <v>15321</v>
      </c>
      <c r="Y116" s="22">
        <f>((Z116-X116)/X116)</f>
        <v>0.04242542914953332</v>
      </c>
      <c r="Z116" s="24">
        <v>15971</v>
      </c>
    </row>
    <row r="117" spans="2:26" s="6" customFormat="1" ht="13.5" customHeight="1">
      <c r="B117" s="17" t="s">
        <v>9</v>
      </c>
      <c r="C117" s="13"/>
      <c r="D117" s="25">
        <f>(D116/$D$125)</f>
        <v>0.006285665170613581</v>
      </c>
      <c r="E117" s="13"/>
      <c r="F117" s="25">
        <f>(F116/$F$125)</f>
        <v>0.006860720970789558</v>
      </c>
      <c r="G117" s="22"/>
      <c r="H117" s="25">
        <f>(H116/$H$125)</f>
        <v>0.006957716950192037</v>
      </c>
      <c r="J117" s="25">
        <f>(J116/$J$125)</f>
        <v>0.006939308364189113</v>
      </c>
      <c r="L117" s="25">
        <f>(L116/$L$125)</f>
        <v>0.007064544569484872</v>
      </c>
      <c r="N117" s="25">
        <f>(N116/$N$125)</f>
        <v>0.006871579977748569</v>
      </c>
      <c r="O117" s="22"/>
      <c r="P117" s="25">
        <f>(P116/$P$125)</f>
        <v>0.006244419999412859</v>
      </c>
      <c r="R117" s="25">
        <f>(R116/$R$125)</f>
        <v>0.006517213431721025</v>
      </c>
      <c r="S117" s="9"/>
      <c r="T117" s="25">
        <f>(T116/$T$125)</f>
        <v>0.006511530280847734</v>
      </c>
      <c r="U117" s="9"/>
      <c r="V117" s="25">
        <f>(V116/$V$125)</f>
        <v>0.006177865624612181</v>
      </c>
      <c r="W117" s="9"/>
      <c r="X117" s="25">
        <f>(X116/$X$125)</f>
        <v>0.0060475300096983105</v>
      </c>
      <c r="Y117" s="9"/>
      <c r="Z117" s="25">
        <f>(Z116/$Z$125)</f>
        <v>0.005836404532157598</v>
      </c>
    </row>
    <row r="118" spans="2:26" s="6" customFormat="1" ht="13.5" customHeight="1">
      <c r="B118" s="17" t="s">
        <v>48</v>
      </c>
      <c r="C118" s="13"/>
      <c r="D118" s="25"/>
      <c r="E118" s="13"/>
      <c r="F118" s="24">
        <v>15486</v>
      </c>
      <c r="G118" s="22">
        <f>((H118-F118)/F118)</f>
        <v>0.6298592276895261</v>
      </c>
      <c r="H118" s="24">
        <v>25240</v>
      </c>
      <c r="I118" s="22">
        <f>((J118-H118)/H118)</f>
        <v>0.35174326465927097</v>
      </c>
      <c r="J118" s="24">
        <v>34118</v>
      </c>
      <c r="K118" s="22">
        <f>((L118-J118)/J118)</f>
        <v>0.21956152177736094</v>
      </c>
      <c r="L118" s="24">
        <v>41609</v>
      </c>
      <c r="M118" s="22">
        <f>((N118-L118)/L118)</f>
        <v>0.19743324761469874</v>
      </c>
      <c r="N118" s="24">
        <v>49824</v>
      </c>
      <c r="O118" s="22">
        <f>((P118-N118)/N118)</f>
        <v>0.16871387283236994</v>
      </c>
      <c r="P118" s="24">
        <v>58230</v>
      </c>
      <c r="Q118" s="22">
        <f>((R118-P118)/P118)</f>
        <v>0.1313412330413876</v>
      </c>
      <c r="R118" s="24">
        <v>65878</v>
      </c>
      <c r="S118" s="22">
        <f>((T118-R118)/R118)</f>
        <v>0.16557879717052734</v>
      </c>
      <c r="T118" s="24">
        <v>76786</v>
      </c>
      <c r="U118" s="22">
        <f>((V118-T118)/T118)</f>
        <v>0.14912874742791654</v>
      </c>
      <c r="V118" s="24">
        <v>88237</v>
      </c>
      <c r="W118" s="22">
        <f>((X118-V118)/V118)</f>
        <v>0.1110191869623854</v>
      </c>
      <c r="X118" s="24">
        <v>98033</v>
      </c>
      <c r="Y118" s="22">
        <f>((Z118-X118)/X118)</f>
        <v>0.10456682953699264</v>
      </c>
      <c r="Z118" s="24">
        <v>108284</v>
      </c>
    </row>
    <row r="119" spans="2:26" s="6" customFormat="1" ht="13.5" customHeight="1">
      <c r="B119" s="28" t="s">
        <v>8</v>
      </c>
      <c r="C119" s="13"/>
      <c r="D119" s="25"/>
      <c r="E119" s="13"/>
      <c r="F119" s="25">
        <f>(F118/$F$125)</f>
        <v>0.015232275979017506</v>
      </c>
      <c r="G119" s="22"/>
      <c r="H119" s="25">
        <f>(H118/$H$125)</f>
        <v>0.021957086249418233</v>
      </c>
      <c r="J119" s="25">
        <f>(J118/$J$125)</f>
        <v>0.026815644214452844</v>
      </c>
      <c r="L119" s="25">
        <f>(L118/$L$125)</f>
        <v>0.0294183982177438</v>
      </c>
      <c r="N119" s="25">
        <f>(N118/$N$125)</f>
        <v>0.03142447001480906</v>
      </c>
      <c r="O119" s="22"/>
      <c r="P119" s="25">
        <f>(P118/$P$125)</f>
        <v>0.033518858459237716</v>
      </c>
      <c r="R119" s="25">
        <f>(R118/$R$125)</f>
        <v>0.03489725972973402</v>
      </c>
      <c r="S119" s="9"/>
      <c r="T119" s="25">
        <f>(T118/$T$125)</f>
        <v>0.03646399971887209</v>
      </c>
      <c r="U119" s="9"/>
      <c r="V119" s="25">
        <f>(V118/$V$125)</f>
        <v>0.03815470911450305</v>
      </c>
      <c r="W119" s="9"/>
      <c r="X119" s="25">
        <f>(X118/$X$125)</f>
        <v>0.03869574501930386</v>
      </c>
      <c r="Y119" s="9"/>
      <c r="Z119" s="25">
        <f>(Z118/$Z$125)</f>
        <v>0.03957104929936469</v>
      </c>
    </row>
    <row r="120" spans="2:26" s="6" customFormat="1" ht="13.5" customHeight="1">
      <c r="B120" s="19" t="s">
        <v>49</v>
      </c>
      <c r="C120" s="20"/>
      <c r="D120" s="21">
        <v>99364</v>
      </c>
      <c r="E120" s="22" t="e">
        <f>((#REF!-D120)/D120)</f>
        <v>#REF!</v>
      </c>
      <c r="F120" s="24">
        <v>161979</v>
      </c>
      <c r="G120" s="22">
        <f>((H120-F120)/F120)</f>
        <v>0.09575315318652418</v>
      </c>
      <c r="H120" s="24">
        <v>177489</v>
      </c>
      <c r="I120" s="22">
        <f>((J120-H120)/H120)</f>
        <v>0.07030858250370446</v>
      </c>
      <c r="J120" s="24">
        <v>189968</v>
      </c>
      <c r="K120" s="22">
        <f>((L120-J120)/J120)</f>
        <v>0.08566179567084983</v>
      </c>
      <c r="L120" s="24">
        <v>206241</v>
      </c>
      <c r="M120" s="22">
        <f>((N120-L120)/L120)</f>
        <v>0.10432455234410229</v>
      </c>
      <c r="N120" s="24">
        <v>227757</v>
      </c>
      <c r="O120" s="22">
        <f>((P120-N120)/N120)</f>
        <v>0.0656050088471485</v>
      </c>
      <c r="P120" s="24">
        <v>242699</v>
      </c>
      <c r="Q120" s="22">
        <f>((R120-P120)/P120)</f>
        <v>0.08325951075200146</v>
      </c>
      <c r="R120" s="24">
        <v>262906</v>
      </c>
      <c r="S120" s="22">
        <f>((T120-R120)/R120)</f>
        <v>0.08543738066076849</v>
      </c>
      <c r="T120" s="24">
        <v>285368</v>
      </c>
      <c r="U120" s="22">
        <f>((V120-T120)/T120)</f>
        <v>0.08982086288581762</v>
      </c>
      <c r="V120" s="24">
        <v>311000</v>
      </c>
      <c r="W120" s="22">
        <f>((X120-V120)/V120)</f>
        <v>0.07254662379421221</v>
      </c>
      <c r="X120" s="24">
        <v>333562</v>
      </c>
      <c r="Y120" s="22">
        <f>((Z120-X120)/X120)</f>
        <v>0.0392101018701171</v>
      </c>
      <c r="Z120" s="24">
        <v>346641</v>
      </c>
    </row>
    <row r="121" spans="2:26" s="6" customFormat="1" ht="13.5" customHeight="1">
      <c r="B121" s="17" t="s">
        <v>8</v>
      </c>
      <c r="C121" s="13"/>
      <c r="D121" s="25">
        <f>(D120/$D$125)</f>
        <v>0.18566255470060877</v>
      </c>
      <c r="E121" s="13"/>
      <c r="F121" s="25">
        <f>(F120/$F$125)</f>
        <v>0.15932512145197447</v>
      </c>
      <c r="G121" s="22"/>
      <c r="H121" s="25">
        <f>(H120/$H$125)</f>
        <v>0.15440337881628338</v>
      </c>
      <c r="J121" s="25">
        <f>(J120/$J$125)</f>
        <v>0.1493087021552019</v>
      </c>
      <c r="L121" s="25">
        <f>(L120/$L$125)</f>
        <v>0.14581652687701457</v>
      </c>
      <c r="N121" s="25">
        <f>(N120/$N$125)</f>
        <v>0.1436485030740781</v>
      </c>
      <c r="O121" s="22"/>
      <c r="P121" s="25">
        <f>(P120/$P$125)</f>
        <v>0.13970450676968119</v>
      </c>
      <c r="R121" s="25">
        <f>(R120/$R$125)</f>
        <v>0.13926802523612516</v>
      </c>
      <c r="S121" s="9"/>
      <c r="T121" s="25">
        <f>(T120/$T$125)</f>
        <v>0.1355150505531619</v>
      </c>
      <c r="U121" s="9"/>
      <c r="V121" s="25">
        <f>(V120/$V$125)</f>
        <v>0.13448003144497714</v>
      </c>
      <c r="W121" s="9"/>
      <c r="X121" s="25">
        <f>(X120/$X$125)</f>
        <v>0.1316641345274452</v>
      </c>
      <c r="Y121" s="9"/>
      <c r="Z121" s="25">
        <f>(Z120/$Z$125)</f>
        <v>0.12667566861384022</v>
      </c>
    </row>
    <row r="122" spans="2:26" s="6" customFormat="1" ht="13.5" customHeight="1">
      <c r="B122" s="17" t="s">
        <v>55</v>
      </c>
      <c r="C122" s="13"/>
      <c r="D122" s="25"/>
      <c r="E122" s="13"/>
      <c r="F122" s="25"/>
      <c r="G122" s="22"/>
      <c r="H122" s="25"/>
      <c r="J122" s="25"/>
      <c r="L122" s="25"/>
      <c r="N122" s="24">
        <v>20955</v>
      </c>
      <c r="O122" s="22">
        <f>((P122-N122)/N122)</f>
        <v>0.636172751133381</v>
      </c>
      <c r="P122" s="24">
        <v>34286</v>
      </c>
      <c r="Q122" s="22">
        <f>((R122-P122)/P122)</f>
        <v>0.3870967741935484</v>
      </c>
      <c r="R122" s="24">
        <v>47558</v>
      </c>
      <c r="S122" s="22">
        <f>((T122-R122)/R122)</f>
        <v>0.3500777997392657</v>
      </c>
      <c r="T122" s="24">
        <v>64207</v>
      </c>
      <c r="U122" s="22">
        <f>((V122-T122)/T122)</f>
        <v>0.31049574033983834</v>
      </c>
      <c r="V122" s="24">
        <v>84143</v>
      </c>
      <c r="W122" s="22">
        <f>((X122-V122)/V122)</f>
        <v>0.21192493730910475</v>
      </c>
      <c r="X122" s="24">
        <v>101975</v>
      </c>
      <c r="Y122" s="22">
        <f>((Z122-X122)/X122)</f>
        <v>0.22224074528070606</v>
      </c>
      <c r="Z122" s="24">
        <v>124638</v>
      </c>
    </row>
    <row r="123" spans="2:26" s="6" customFormat="1" ht="13.5" customHeight="1">
      <c r="B123" s="17" t="s">
        <v>8</v>
      </c>
      <c r="C123" s="13"/>
      <c r="D123" s="25"/>
      <c r="E123" s="13"/>
      <c r="F123" s="25"/>
      <c r="G123" s="22"/>
      <c r="H123" s="25"/>
      <c r="J123" s="25"/>
      <c r="L123" s="25"/>
      <c r="N123" s="25">
        <f>(N122/$N$125)</f>
        <v>0.013216517524894104</v>
      </c>
      <c r="O123" s="22"/>
      <c r="P123" s="25">
        <f>(P122/$P$125)</f>
        <v>0.019736005171448127</v>
      </c>
      <c r="R123" s="25">
        <f>(R122/$R$125)</f>
        <v>0.02519268766851894</v>
      </c>
      <c r="S123" s="9"/>
      <c r="T123" s="25">
        <f>(T122/$T$125)</f>
        <v>0.030490506471877947</v>
      </c>
      <c r="U123" s="9"/>
      <c r="V123" s="25">
        <f>(V122/$V$125)</f>
        <v>0.03638441571020807</v>
      </c>
      <c r="W123" s="9"/>
      <c r="X123" s="25">
        <f>(X122/$X$125)</f>
        <v>0.04025173766327166</v>
      </c>
      <c r="Y123" s="9"/>
      <c r="Z123" s="25">
        <f>(Z122/$Z$125)</f>
        <v>0.04554741644725182</v>
      </c>
    </row>
    <row r="124" spans="2:26" s="6" customFormat="1" ht="13.5" customHeight="1">
      <c r="B124" s="19"/>
      <c r="C124" s="20"/>
      <c r="D124" s="30"/>
      <c r="E124" s="22"/>
      <c r="F124" s="21"/>
      <c r="G124" s="22"/>
      <c r="H124" s="9"/>
      <c r="I124" s="22"/>
      <c r="J124" s="9"/>
      <c r="L124" s="9"/>
      <c r="N124" s="9"/>
      <c r="O124" s="22"/>
      <c r="P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s="6" customFormat="1" ht="13.5" customHeight="1">
      <c r="B125" s="19" t="s">
        <v>50</v>
      </c>
      <c r="C125" s="20"/>
      <c r="D125" s="30">
        <f>(D15+D27+D29+D35+D39+D45+D51+D57+D59+D70+D76+D78+D86+D92+D98+D104+D110+D112+D118+D120)</f>
        <v>535186</v>
      </c>
      <c r="E125" s="22" t="e">
        <f>((#REF!-D125)/D125)</f>
        <v>#REF!</v>
      </c>
      <c r="F125" s="30">
        <f>(F15+F27+F29+F35+F39+F45+F51+F57+F59+F70+F76+F78+F86+F92+F98+F104+F110+F112+F118+F120)</f>
        <v>1016657</v>
      </c>
      <c r="G125" s="22">
        <f>((H125-F125)/F125)</f>
        <v>0.13068124254296187</v>
      </c>
      <c r="H125" s="30">
        <f>(H15+H27+H29+H35+H39+H45+H51+H57+H59+H70+H76+H78+H86+H92+H98+H104+H110+H112+H118+H120)</f>
        <v>1149515</v>
      </c>
      <c r="I125" s="22">
        <f>((J125-H125)/H125)</f>
        <v>0.10682940196517662</v>
      </c>
      <c r="J125" s="30">
        <f>(J15+J27+J29+J35+J39+J45+J51+J57+J59+J70+J76+J78+J86+J92+J98+J104+J110+J112+J118+J120)</f>
        <v>1272317</v>
      </c>
      <c r="K125" s="22">
        <f>((L125-J125)/J125)</f>
        <v>0.11166242375131355</v>
      </c>
      <c r="L125" s="30">
        <f>(L15+L27+L29+L35+L39+L45+L51+L57+L59+L70+L76+L78+L84+L86+L92+L98+L104+L110+L112+L118+L120)</f>
        <v>1414387</v>
      </c>
      <c r="M125" s="22">
        <f>((N125-L125)/L125)</f>
        <v>0.12099163807359654</v>
      </c>
      <c r="N125" s="30">
        <f>(N15+N27+N29+N35+N39+N45+N51+N57+N59+N70+N76+N78+N84+N86+N92+N98+N104+N110+N112+N118+N120+N122)</f>
        <v>1585516</v>
      </c>
      <c r="O125" s="22">
        <f>((P125-N125)/N125)</f>
        <v>0.0956880914478315</v>
      </c>
      <c r="P125" s="30">
        <f>(P15+P27+P29+P35+P39+P45+P51+P57+P59+P70+P76+P78+P84+P86+P92+P98+P104+P110+P112+P118+P120+P122)</f>
        <v>1737231</v>
      </c>
      <c r="Q125" s="22">
        <f>((R125-P125)/P125)</f>
        <v>0.08665456695166043</v>
      </c>
      <c r="R125" s="24">
        <v>1887770</v>
      </c>
      <c r="S125" s="22">
        <f>((T125-R125)/R125)</f>
        <v>0.11549765066718932</v>
      </c>
      <c r="T125" s="24">
        <v>2105803</v>
      </c>
      <c r="U125" s="22">
        <f>((V125-T125)/T125)</f>
        <v>0.09820861685542284</v>
      </c>
      <c r="V125" s="24">
        <v>2312611</v>
      </c>
      <c r="W125" s="22">
        <f>((X125-V125)/V125)</f>
        <v>0.09548514644270048</v>
      </c>
      <c r="X125" s="24">
        <v>2533431</v>
      </c>
      <c r="Y125" s="22">
        <f>((Z125-X125)/X125)</f>
        <v>0.0801340158859665</v>
      </c>
      <c r="Z125" s="24">
        <v>2736445</v>
      </c>
    </row>
    <row r="126" spans="2:26" s="6" customFormat="1" ht="13.5" customHeight="1">
      <c r="B126" s="19"/>
      <c r="C126" s="20"/>
      <c r="D126" s="30"/>
      <c r="E126" s="22"/>
      <c r="F126" s="35"/>
      <c r="G126" s="22"/>
      <c r="H126" s="30"/>
      <c r="I126" s="22"/>
      <c r="J126" s="22"/>
      <c r="K126" s="22"/>
      <c r="L126" s="30"/>
      <c r="M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s="6" customFormat="1" ht="13.5" customHeight="1">
      <c r="B127" s="19"/>
      <c r="C127" s="20"/>
      <c r="D127" s="30"/>
      <c r="E127" s="22"/>
      <c r="F127" s="35"/>
      <c r="G127" s="22"/>
      <c r="H127" s="30"/>
      <c r="I127" s="22"/>
      <c r="J127" s="22"/>
      <c r="K127" s="22"/>
      <c r="L127" s="30"/>
      <c r="M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s="6" customFormat="1" ht="13.5" customHeight="1">
      <c r="B128" s="10"/>
      <c r="C128" s="9"/>
      <c r="D128" s="9"/>
      <c r="E128" s="9"/>
      <c r="F128" s="7"/>
      <c r="J128" s="31"/>
      <c r="K128" s="9"/>
      <c r="L128" s="9"/>
      <c r="M128" s="9"/>
      <c r="N128" s="9"/>
      <c r="O128" s="36"/>
      <c r="R128" s="9"/>
      <c r="S128" s="9"/>
      <c r="T128" s="9"/>
      <c r="U128" s="9"/>
      <c r="V128" s="9"/>
      <c r="W128" s="9"/>
      <c r="X128" s="9"/>
      <c r="Y128" s="9"/>
      <c r="Z128" s="9"/>
    </row>
    <row r="129" spans="6:26" s="6" customFormat="1" ht="12.75">
      <c r="F129" s="7"/>
      <c r="L129" s="9"/>
      <c r="M129" s="9"/>
      <c r="N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6:26" s="6" customFormat="1" ht="12.75">
      <c r="F130" s="7"/>
      <c r="L130" s="9"/>
      <c r="M130" s="10" t="s">
        <v>51</v>
      </c>
      <c r="N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6:26" s="6" customFormat="1" ht="12.75">
      <c r="F131" s="7"/>
      <c r="L131" s="9"/>
      <c r="M131" s="9"/>
      <c r="N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6:26" s="6" customFormat="1" ht="12.75">
      <c r="F132" s="7"/>
      <c r="L132" s="9"/>
      <c r="M132" s="9"/>
      <c r="N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6:26" s="6" customFormat="1" ht="12.75">
      <c r="F133" s="7"/>
      <c r="L133" s="9"/>
      <c r="M133" s="9"/>
      <c r="N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6:26" s="6" customFormat="1" ht="12.75">
      <c r="F134" s="7"/>
      <c r="L134" s="9"/>
      <c r="M134" s="9"/>
      <c r="N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6:26" s="6" customFormat="1" ht="12.75">
      <c r="F135" s="7"/>
      <c r="L135" s="9"/>
      <c r="M135" s="9"/>
      <c r="N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6:26" s="6" customFormat="1" ht="12.75">
      <c r="F136" s="7"/>
      <c r="L136" s="9"/>
      <c r="M136" s="9"/>
      <c r="N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6:26" s="6" customFormat="1" ht="12.75">
      <c r="F137" s="7"/>
      <c r="L137" s="9"/>
      <c r="M137" s="9"/>
      <c r="N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6:26" s="6" customFormat="1" ht="12.75">
      <c r="F138" s="7"/>
      <c r="L138" s="9"/>
      <c r="M138" s="9"/>
      <c r="N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6:26" s="6" customFormat="1" ht="12.75">
      <c r="F139" s="7"/>
      <c r="L139" s="9"/>
      <c r="M139" s="9"/>
      <c r="N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6:26" s="6" customFormat="1" ht="12.75">
      <c r="F140" s="7"/>
      <c r="L140" s="9"/>
      <c r="M140" s="9"/>
      <c r="N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6:26" s="6" customFormat="1" ht="12.75">
      <c r="F141" s="7"/>
      <c r="L141" s="9"/>
      <c r="M141" s="9"/>
      <c r="N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6:26" s="6" customFormat="1" ht="12.75">
      <c r="F142" s="7"/>
      <c r="L142" s="9"/>
      <c r="M142" s="9"/>
      <c r="N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6:26" s="6" customFormat="1" ht="12.75">
      <c r="F143" s="7"/>
      <c r="L143" s="9"/>
      <c r="M143" s="9"/>
      <c r="N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6:26" s="6" customFormat="1" ht="12.75">
      <c r="F144" s="7"/>
      <c r="L144" s="9"/>
      <c r="M144" s="9"/>
      <c r="N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6:26" s="6" customFormat="1" ht="12.75">
      <c r="F145" s="7"/>
      <c r="L145" s="9"/>
      <c r="M145" s="9"/>
      <c r="N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6:26" s="6" customFormat="1" ht="12.75">
      <c r="F146" s="7"/>
      <c r="L146" s="9"/>
      <c r="M146" s="9"/>
      <c r="N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6:26" s="6" customFormat="1" ht="12.75">
      <c r="F147" s="7"/>
      <c r="L147" s="9"/>
      <c r="M147" s="9"/>
      <c r="N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6:26" s="6" customFormat="1" ht="12.75">
      <c r="F148" s="7"/>
      <c r="L148" s="9"/>
      <c r="M148" s="9"/>
      <c r="N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6:26" s="6" customFormat="1" ht="12.75">
      <c r="F149" s="7"/>
      <c r="L149" s="9"/>
      <c r="M149" s="9"/>
      <c r="N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6:26" s="6" customFormat="1" ht="12.75">
      <c r="F150" s="7"/>
      <c r="L150" s="9"/>
      <c r="M150" s="9"/>
      <c r="N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6:26" s="6" customFormat="1" ht="12.75">
      <c r="F151" s="7"/>
      <c r="L151" s="9"/>
      <c r="M151" s="9"/>
      <c r="N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6:26" s="6" customFormat="1" ht="12.75">
      <c r="F152" s="7"/>
      <c r="L152" s="9"/>
      <c r="M152" s="9"/>
      <c r="N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6:26" s="6" customFormat="1" ht="12.75">
      <c r="F153" s="7"/>
      <c r="L153" s="9"/>
      <c r="M153" s="9"/>
      <c r="N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6:26" s="6" customFormat="1" ht="12.75">
      <c r="F154" s="7"/>
      <c r="L154" s="9"/>
      <c r="M154" s="9"/>
      <c r="N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6:26" s="6" customFormat="1" ht="12.75">
      <c r="F155" s="7"/>
      <c r="L155" s="9"/>
      <c r="M155" s="9"/>
      <c r="N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6:26" s="6" customFormat="1" ht="12.75">
      <c r="F156" s="7"/>
      <c r="L156" s="9"/>
      <c r="M156" s="9"/>
      <c r="N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6:26" s="6" customFormat="1" ht="12.75">
      <c r="F157" s="7"/>
      <c r="L157" s="9"/>
      <c r="M157" s="9"/>
      <c r="N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6:26" s="6" customFormat="1" ht="12.75">
      <c r="F158" s="7"/>
      <c r="L158" s="9"/>
      <c r="M158" s="9"/>
      <c r="N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6:26" s="6" customFormat="1" ht="12.75">
      <c r="F159" s="7"/>
      <c r="L159" s="9"/>
      <c r="M159" s="9"/>
      <c r="N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6:26" s="6" customFormat="1" ht="12.75">
      <c r="F160" s="7"/>
      <c r="L160" s="9"/>
      <c r="M160" s="9"/>
      <c r="N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6:26" s="6" customFormat="1" ht="12.75">
      <c r="F161" s="7"/>
      <c r="L161" s="9"/>
      <c r="M161" s="9"/>
      <c r="N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6:26" s="6" customFormat="1" ht="12.75">
      <c r="F162" s="7"/>
      <c r="L162" s="9"/>
      <c r="M162" s="9"/>
      <c r="N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6:26" s="6" customFormat="1" ht="12.75">
      <c r="F163" s="7"/>
      <c r="L163" s="9"/>
      <c r="M163" s="9"/>
      <c r="N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6:26" s="6" customFormat="1" ht="12.75">
      <c r="F164" s="7"/>
      <c r="L164" s="9"/>
      <c r="M164" s="9"/>
      <c r="N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6:26" s="6" customFormat="1" ht="12.75">
      <c r="F165" s="7"/>
      <c r="L165" s="9"/>
      <c r="M165" s="9"/>
      <c r="N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6:26" s="6" customFormat="1" ht="12.75">
      <c r="F166" s="7"/>
      <c r="L166" s="9"/>
      <c r="M166" s="9"/>
      <c r="N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6:26" s="6" customFormat="1" ht="12.75">
      <c r="F167" s="7"/>
      <c r="L167" s="9"/>
      <c r="M167" s="9"/>
      <c r="N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6:26" s="6" customFormat="1" ht="12.75">
      <c r="F168" s="7"/>
      <c r="L168" s="9"/>
      <c r="M168" s="9"/>
      <c r="N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6:26" s="6" customFormat="1" ht="12.75">
      <c r="F169" s="7"/>
      <c r="L169" s="9"/>
      <c r="M169" s="9"/>
      <c r="N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6:26" s="6" customFormat="1" ht="12.75">
      <c r="F170" s="7"/>
      <c r="L170" s="9"/>
      <c r="M170" s="9"/>
      <c r="N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6:26" s="6" customFormat="1" ht="12.75">
      <c r="F171" s="7"/>
      <c r="L171" s="9"/>
      <c r="M171" s="9"/>
      <c r="N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6:26" s="6" customFormat="1" ht="12.75">
      <c r="F172" s="7"/>
      <c r="L172" s="9"/>
      <c r="M172" s="9"/>
      <c r="N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6:26" s="6" customFormat="1" ht="12.75">
      <c r="F173" s="7"/>
      <c r="L173" s="9"/>
      <c r="M173" s="9"/>
      <c r="N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6:26" s="6" customFormat="1" ht="12.75">
      <c r="F174" s="7"/>
      <c r="L174" s="9"/>
      <c r="M174" s="9"/>
      <c r="N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6:26" s="6" customFormat="1" ht="12.75">
      <c r="F175" s="7"/>
      <c r="L175" s="9"/>
      <c r="M175" s="9"/>
      <c r="N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6:26" s="6" customFormat="1" ht="12.75">
      <c r="F176" s="7"/>
      <c r="L176" s="9"/>
      <c r="M176" s="9"/>
      <c r="N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6:26" s="6" customFormat="1" ht="12.75">
      <c r="F177" s="7"/>
      <c r="L177" s="9"/>
      <c r="M177" s="9"/>
      <c r="N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6:26" s="6" customFormat="1" ht="12.75">
      <c r="F178" s="7"/>
      <c r="L178" s="9"/>
      <c r="M178" s="9"/>
      <c r="N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6:26" s="6" customFormat="1" ht="12.75">
      <c r="F179" s="7"/>
      <c r="L179" s="9"/>
      <c r="M179" s="9"/>
      <c r="N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6:26" s="6" customFormat="1" ht="12.75">
      <c r="F180" s="7"/>
      <c r="L180" s="9"/>
      <c r="M180" s="9"/>
      <c r="N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6:26" s="6" customFormat="1" ht="12.75">
      <c r="F181" s="7"/>
      <c r="L181" s="9"/>
      <c r="M181" s="9"/>
      <c r="N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6:26" s="6" customFormat="1" ht="12.75">
      <c r="F182" s="7"/>
      <c r="L182" s="9"/>
      <c r="M182" s="9"/>
      <c r="N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6:26" s="6" customFormat="1" ht="12.75">
      <c r="F183" s="7"/>
      <c r="L183" s="9"/>
      <c r="M183" s="9"/>
      <c r="N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6:26" s="6" customFormat="1" ht="12.75">
      <c r="F184" s="7"/>
      <c r="L184" s="9"/>
      <c r="M184" s="9"/>
      <c r="N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6:26" s="6" customFormat="1" ht="12.75">
      <c r="F185" s="7"/>
      <c r="L185" s="9"/>
      <c r="M185" s="9"/>
      <c r="N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6:26" s="6" customFormat="1" ht="12.75">
      <c r="F186" s="7"/>
      <c r="L186" s="9"/>
      <c r="M186" s="9"/>
      <c r="N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6:26" s="6" customFormat="1" ht="12.75">
      <c r="F187" s="7"/>
      <c r="L187" s="9"/>
      <c r="M187" s="9"/>
      <c r="N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6:26" s="6" customFormat="1" ht="12.75">
      <c r="F188" s="7"/>
      <c r="L188" s="9"/>
      <c r="M188" s="9"/>
      <c r="N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6:26" s="6" customFormat="1" ht="12.75">
      <c r="F189" s="7"/>
      <c r="L189" s="9"/>
      <c r="M189" s="9"/>
      <c r="N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6:26" s="6" customFormat="1" ht="12.75">
      <c r="F190" s="7"/>
      <c r="L190" s="9"/>
      <c r="M190" s="9"/>
      <c r="N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6:26" s="6" customFormat="1" ht="12.75">
      <c r="F191" s="7"/>
      <c r="L191" s="9"/>
      <c r="M191" s="9"/>
      <c r="N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6:26" s="6" customFormat="1" ht="12.75">
      <c r="F192" s="7"/>
      <c r="L192" s="9"/>
      <c r="M192" s="9"/>
      <c r="N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6:26" s="6" customFormat="1" ht="12.75">
      <c r="F193" s="7"/>
      <c r="L193" s="9"/>
      <c r="M193" s="9"/>
      <c r="N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6:26" s="6" customFormat="1" ht="12.75">
      <c r="F194" s="7"/>
      <c r="L194" s="9"/>
      <c r="M194" s="9"/>
      <c r="N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6:26" s="6" customFormat="1" ht="12.75">
      <c r="F195" s="7"/>
      <c r="L195" s="9"/>
      <c r="M195" s="9"/>
      <c r="N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6:26" s="6" customFormat="1" ht="12.75">
      <c r="F196" s="7"/>
      <c r="L196" s="9"/>
      <c r="M196" s="9"/>
      <c r="N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6:26" s="6" customFormat="1" ht="12.75">
      <c r="F197" s="7"/>
      <c r="L197" s="9"/>
      <c r="M197" s="9"/>
      <c r="N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6:26" s="6" customFormat="1" ht="12.75">
      <c r="F198" s="7"/>
      <c r="L198" s="9"/>
      <c r="M198" s="9"/>
      <c r="N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6:26" s="6" customFormat="1" ht="12.75">
      <c r="F199" s="7"/>
      <c r="L199" s="9"/>
      <c r="M199" s="9"/>
      <c r="N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6:26" s="6" customFormat="1" ht="12.75">
      <c r="F200" s="7"/>
      <c r="L200" s="9"/>
      <c r="M200" s="9"/>
      <c r="N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6:26" s="6" customFormat="1" ht="12.75">
      <c r="F201" s="7"/>
      <c r="L201" s="9"/>
      <c r="M201" s="9"/>
      <c r="N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6:26" s="6" customFormat="1" ht="12.75">
      <c r="F202" s="7"/>
      <c r="L202" s="9"/>
      <c r="M202" s="9"/>
      <c r="N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6:26" s="6" customFormat="1" ht="12.75">
      <c r="F203" s="7"/>
      <c r="L203" s="9"/>
      <c r="M203" s="9"/>
      <c r="N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6:26" s="6" customFormat="1" ht="12.75">
      <c r="F204" s="7"/>
      <c r="L204" s="9"/>
      <c r="M204" s="9"/>
      <c r="N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6:26" s="6" customFormat="1" ht="12.75">
      <c r="F205" s="7"/>
      <c r="L205" s="9"/>
      <c r="M205" s="9"/>
      <c r="N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6:26" s="6" customFormat="1" ht="12.75">
      <c r="F206" s="7"/>
      <c r="L206" s="9"/>
      <c r="M206" s="9"/>
      <c r="N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6:26" s="6" customFormat="1" ht="12.75">
      <c r="F207" s="7"/>
      <c r="L207" s="9"/>
      <c r="M207" s="9"/>
      <c r="N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6:26" s="6" customFormat="1" ht="12.75">
      <c r="F208" s="7"/>
      <c r="L208" s="9"/>
      <c r="M208" s="9"/>
      <c r="N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6:26" s="6" customFormat="1" ht="12.75">
      <c r="F209" s="7"/>
      <c r="L209" s="9"/>
      <c r="M209" s="9"/>
      <c r="N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6:26" s="6" customFormat="1" ht="12.75">
      <c r="F210" s="7"/>
      <c r="L210" s="9"/>
      <c r="M210" s="9"/>
      <c r="N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6:26" s="6" customFormat="1" ht="12.75">
      <c r="F211" s="7"/>
      <c r="L211" s="9"/>
      <c r="M211" s="9"/>
      <c r="N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6:26" s="6" customFormat="1" ht="12.75">
      <c r="F212" s="7"/>
      <c r="L212" s="9"/>
      <c r="M212" s="9"/>
      <c r="N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6:26" s="6" customFormat="1" ht="12.75">
      <c r="F213" s="7"/>
      <c r="L213" s="9"/>
      <c r="M213" s="9"/>
      <c r="N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6:26" s="6" customFormat="1" ht="12.75">
      <c r="F214" s="7"/>
      <c r="L214" s="9"/>
      <c r="M214" s="9"/>
      <c r="N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6:26" s="6" customFormat="1" ht="12.75">
      <c r="F215" s="7"/>
      <c r="L215" s="9"/>
      <c r="M215" s="9"/>
      <c r="N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6:26" s="6" customFormat="1" ht="12.75">
      <c r="F216" s="7"/>
      <c r="L216" s="9"/>
      <c r="M216" s="9"/>
      <c r="N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6:26" s="6" customFormat="1" ht="12.75">
      <c r="F217" s="7"/>
      <c r="L217" s="9"/>
      <c r="M217" s="9"/>
      <c r="N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6:26" s="6" customFormat="1" ht="12.75">
      <c r="F218" s="7"/>
      <c r="L218" s="9"/>
      <c r="M218" s="9"/>
      <c r="N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6:26" s="6" customFormat="1" ht="12.75">
      <c r="F219" s="7"/>
      <c r="L219" s="9"/>
      <c r="M219" s="9"/>
      <c r="N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6:26" s="6" customFormat="1" ht="12.75">
      <c r="F220" s="7"/>
      <c r="L220" s="9"/>
      <c r="M220" s="9"/>
      <c r="N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6:26" s="6" customFormat="1" ht="12.75">
      <c r="F221" s="7"/>
      <c r="L221" s="9"/>
      <c r="M221" s="9"/>
      <c r="N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6:26" s="6" customFormat="1" ht="12.75">
      <c r="F222" s="7"/>
      <c r="L222" s="9"/>
      <c r="M222" s="9"/>
      <c r="N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6:26" s="6" customFormat="1" ht="12.75">
      <c r="F223" s="7"/>
      <c r="L223" s="9"/>
      <c r="M223" s="9"/>
      <c r="N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6:26" s="6" customFormat="1" ht="12.75">
      <c r="F224" s="7"/>
      <c r="L224" s="9"/>
      <c r="M224" s="9"/>
      <c r="N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6:26" s="6" customFormat="1" ht="12.75">
      <c r="F225" s="7"/>
      <c r="L225" s="9"/>
      <c r="M225" s="9"/>
      <c r="N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6:26" s="6" customFormat="1" ht="12.75">
      <c r="F226" s="7"/>
      <c r="L226" s="9"/>
      <c r="M226" s="9"/>
      <c r="N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6:26" s="6" customFormat="1" ht="12.75">
      <c r="F227" s="7"/>
      <c r="L227" s="9"/>
      <c r="M227" s="9"/>
      <c r="N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6:26" s="6" customFormat="1" ht="12.75">
      <c r="F228" s="7"/>
      <c r="L228" s="9"/>
      <c r="M228" s="9"/>
      <c r="N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6:26" s="6" customFormat="1" ht="12.75">
      <c r="F229" s="7"/>
      <c r="L229" s="9"/>
      <c r="M229" s="9"/>
      <c r="N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6:26" s="6" customFormat="1" ht="12.75">
      <c r="F230" s="7"/>
      <c r="L230" s="9"/>
      <c r="M230" s="9"/>
      <c r="N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6:26" s="6" customFormat="1" ht="12.75">
      <c r="F231" s="7"/>
      <c r="L231" s="9"/>
      <c r="M231" s="9"/>
      <c r="N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6:26" s="6" customFormat="1" ht="12.75">
      <c r="F232" s="7"/>
      <c r="L232" s="9"/>
      <c r="M232" s="9"/>
      <c r="N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6:26" s="6" customFormat="1" ht="12.75">
      <c r="F233" s="7"/>
      <c r="L233" s="9"/>
      <c r="M233" s="9"/>
      <c r="N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6:26" s="6" customFormat="1" ht="12.75">
      <c r="F234" s="7"/>
      <c r="L234" s="9"/>
      <c r="M234" s="9"/>
      <c r="N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6:26" s="6" customFormat="1" ht="12.75">
      <c r="F235" s="7"/>
      <c r="L235" s="9"/>
      <c r="M235" s="9"/>
      <c r="N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6:26" s="6" customFormat="1" ht="12.75">
      <c r="F236" s="7"/>
      <c r="L236" s="9"/>
      <c r="M236" s="9"/>
      <c r="N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6:26" s="6" customFormat="1" ht="12.75">
      <c r="F237" s="7"/>
      <c r="L237" s="9"/>
      <c r="M237" s="9"/>
      <c r="N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6:26" s="6" customFormat="1" ht="12.75">
      <c r="F238" s="7"/>
      <c r="L238" s="9"/>
      <c r="M238" s="9"/>
      <c r="N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6:26" s="6" customFormat="1" ht="12.75">
      <c r="F239" s="7"/>
      <c r="L239" s="9"/>
      <c r="M239" s="9"/>
      <c r="N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6:26" s="6" customFormat="1" ht="12.75">
      <c r="F240" s="7"/>
      <c r="L240" s="9"/>
      <c r="M240" s="9"/>
      <c r="N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6:26" s="6" customFormat="1" ht="12.75">
      <c r="F241" s="7"/>
      <c r="L241" s="9"/>
      <c r="M241" s="9"/>
      <c r="N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6:26" s="6" customFormat="1" ht="12.75">
      <c r="F242" s="7"/>
      <c r="L242" s="9"/>
      <c r="M242" s="9"/>
      <c r="N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6:26" s="6" customFormat="1" ht="12.75">
      <c r="F243" s="7"/>
      <c r="L243" s="9"/>
      <c r="M243" s="9"/>
      <c r="N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6:26" s="6" customFormat="1" ht="12.75">
      <c r="F244" s="7"/>
      <c r="L244" s="9"/>
      <c r="M244" s="9"/>
      <c r="N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6:26" s="6" customFormat="1" ht="12.75">
      <c r="F245" s="7"/>
      <c r="L245" s="9"/>
      <c r="M245" s="9"/>
      <c r="N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6:26" s="6" customFormat="1" ht="12.75">
      <c r="F246" s="7"/>
      <c r="L246" s="9"/>
      <c r="M246" s="9"/>
      <c r="N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6:26" s="6" customFormat="1" ht="12.75">
      <c r="F247" s="7"/>
      <c r="L247" s="9"/>
      <c r="M247" s="9"/>
      <c r="N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6:26" s="6" customFormat="1" ht="12.75">
      <c r="F248" s="7"/>
      <c r="L248" s="9"/>
      <c r="M248" s="9"/>
      <c r="N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6:26" s="6" customFormat="1" ht="12.75">
      <c r="F249" s="7"/>
      <c r="L249" s="9"/>
      <c r="M249" s="9"/>
      <c r="N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6:26" s="6" customFormat="1" ht="12.75">
      <c r="F250" s="7"/>
      <c r="L250" s="9"/>
      <c r="M250" s="9"/>
      <c r="N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6:26" s="6" customFormat="1" ht="12.75">
      <c r="F251" s="7"/>
      <c r="L251" s="9"/>
      <c r="M251" s="9"/>
      <c r="N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6:26" s="6" customFormat="1" ht="12.75">
      <c r="F252" s="7"/>
      <c r="L252" s="9"/>
      <c r="M252" s="9"/>
      <c r="N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6:26" s="6" customFormat="1" ht="12.75">
      <c r="F253" s="7"/>
      <c r="L253" s="9"/>
      <c r="M253" s="9"/>
      <c r="N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6:26" s="6" customFormat="1" ht="12.75">
      <c r="F254" s="7"/>
      <c r="L254" s="9"/>
      <c r="M254" s="9"/>
      <c r="N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6:26" s="6" customFormat="1" ht="12.75">
      <c r="F255" s="7"/>
      <c r="L255" s="9"/>
      <c r="M255" s="9"/>
      <c r="N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6:26" s="6" customFormat="1" ht="12.75">
      <c r="F256" s="7"/>
      <c r="L256" s="9"/>
      <c r="M256" s="9"/>
      <c r="N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6:26" s="6" customFormat="1" ht="12.75">
      <c r="F257" s="7"/>
      <c r="L257" s="9"/>
      <c r="M257" s="9"/>
      <c r="N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6:26" s="6" customFormat="1" ht="12.75">
      <c r="F258" s="7"/>
      <c r="L258" s="9"/>
      <c r="M258" s="9"/>
      <c r="N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6:26" s="6" customFormat="1" ht="12.75">
      <c r="F259" s="7"/>
      <c r="L259" s="9"/>
      <c r="M259" s="9"/>
      <c r="N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6:26" s="6" customFormat="1" ht="12.75">
      <c r="F260" s="7"/>
      <c r="L260" s="9"/>
      <c r="M260" s="9"/>
      <c r="N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6:26" s="6" customFormat="1" ht="12.75">
      <c r="F261" s="7"/>
      <c r="L261" s="9"/>
      <c r="M261" s="9"/>
      <c r="N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6:26" s="6" customFormat="1" ht="12.75">
      <c r="F262" s="7"/>
      <c r="L262" s="9"/>
      <c r="M262" s="9"/>
      <c r="N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6:26" s="6" customFormat="1" ht="12.75">
      <c r="F263" s="7"/>
      <c r="L263" s="9"/>
      <c r="M263" s="9"/>
      <c r="N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6:26" s="6" customFormat="1" ht="12.75">
      <c r="F264" s="7"/>
      <c r="L264" s="9"/>
      <c r="M264" s="9"/>
      <c r="N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6:26" s="6" customFormat="1" ht="12.75">
      <c r="F265" s="7"/>
      <c r="L265" s="9"/>
      <c r="M265" s="9"/>
      <c r="N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6:26" s="6" customFormat="1" ht="12.75">
      <c r="F266" s="7"/>
      <c r="L266" s="9"/>
      <c r="M266" s="9"/>
      <c r="N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6:26" s="6" customFormat="1" ht="12.75">
      <c r="F267" s="7"/>
      <c r="L267" s="9"/>
      <c r="M267" s="9"/>
      <c r="N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6:26" s="6" customFormat="1" ht="12.75">
      <c r="F268" s="7"/>
      <c r="L268" s="9"/>
      <c r="M268" s="9"/>
      <c r="N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6:26" s="6" customFormat="1" ht="12.75">
      <c r="F269" s="7"/>
      <c r="L269" s="9"/>
      <c r="M269" s="9"/>
      <c r="N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6:26" s="6" customFormat="1" ht="12.75">
      <c r="F270" s="7"/>
      <c r="L270" s="9"/>
      <c r="M270" s="9"/>
      <c r="N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6:26" s="6" customFormat="1" ht="12.75">
      <c r="F271" s="7"/>
      <c r="L271" s="9"/>
      <c r="M271" s="9"/>
      <c r="N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6:26" s="6" customFormat="1" ht="12.75">
      <c r="F272" s="7"/>
      <c r="L272" s="9"/>
      <c r="M272" s="9"/>
      <c r="N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6:26" s="6" customFormat="1" ht="12.75">
      <c r="F273" s="7"/>
      <c r="L273" s="9"/>
      <c r="M273" s="9"/>
      <c r="N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6:26" s="6" customFormat="1" ht="12.75">
      <c r="F274" s="7"/>
      <c r="L274" s="9"/>
      <c r="M274" s="9"/>
      <c r="N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6:26" s="6" customFormat="1" ht="12.75">
      <c r="F275" s="7"/>
      <c r="L275" s="9"/>
      <c r="M275" s="9"/>
      <c r="N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6:26" s="6" customFormat="1" ht="12.75">
      <c r="F276" s="7"/>
      <c r="L276" s="9"/>
      <c r="M276" s="9"/>
      <c r="N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6:26" s="6" customFormat="1" ht="12.75">
      <c r="F277" s="7"/>
      <c r="L277" s="9"/>
      <c r="M277" s="9"/>
      <c r="N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6:26" s="6" customFormat="1" ht="12.75">
      <c r="F278" s="7"/>
      <c r="L278" s="9"/>
      <c r="M278" s="9"/>
      <c r="N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6:26" s="6" customFormat="1" ht="12.75">
      <c r="F279" s="7"/>
      <c r="L279" s="9"/>
      <c r="M279" s="9"/>
      <c r="N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6:26" s="6" customFormat="1" ht="12.75">
      <c r="F280" s="7"/>
      <c r="L280" s="9"/>
      <c r="M280" s="9"/>
      <c r="N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6:26" s="6" customFormat="1" ht="12.75">
      <c r="F281" s="7"/>
      <c r="L281" s="9"/>
      <c r="M281" s="9"/>
      <c r="N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6:26" s="6" customFormat="1" ht="12.75">
      <c r="F282" s="7"/>
      <c r="L282" s="9"/>
      <c r="M282" s="9"/>
      <c r="N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6:26" s="6" customFormat="1" ht="12.75">
      <c r="F283" s="7"/>
      <c r="L283" s="9"/>
      <c r="M283" s="9"/>
      <c r="N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6:26" s="6" customFormat="1" ht="12.75">
      <c r="F284" s="7"/>
      <c r="L284" s="9"/>
      <c r="M284" s="9"/>
      <c r="N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6:26" s="6" customFormat="1" ht="12.75">
      <c r="F285" s="7"/>
      <c r="L285" s="9"/>
      <c r="M285" s="9"/>
      <c r="N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6:26" s="6" customFormat="1" ht="12.75">
      <c r="F286" s="7"/>
      <c r="L286" s="9"/>
      <c r="M286" s="9"/>
      <c r="N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6:26" s="6" customFormat="1" ht="12.75">
      <c r="F287" s="7"/>
      <c r="L287" s="9"/>
      <c r="M287" s="9"/>
      <c r="N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6:26" s="6" customFormat="1" ht="12.75">
      <c r="F288" s="7"/>
      <c r="L288" s="9"/>
      <c r="M288" s="9"/>
      <c r="N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6:26" s="6" customFormat="1" ht="12.75">
      <c r="F289" s="7"/>
      <c r="L289" s="9"/>
      <c r="M289" s="9"/>
      <c r="N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6:26" s="6" customFormat="1" ht="12.75">
      <c r="F290" s="7"/>
      <c r="L290" s="9"/>
      <c r="M290" s="9"/>
      <c r="N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6:26" s="6" customFormat="1" ht="12.75">
      <c r="F291" s="7"/>
      <c r="L291" s="9"/>
      <c r="M291" s="9"/>
      <c r="N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6:26" s="6" customFormat="1" ht="12.75">
      <c r="F292" s="7"/>
      <c r="L292" s="9"/>
      <c r="M292" s="9"/>
      <c r="N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6:26" s="6" customFormat="1" ht="12.75">
      <c r="F293" s="7"/>
      <c r="L293" s="9"/>
      <c r="M293" s="9"/>
      <c r="N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6:26" s="6" customFormat="1" ht="12.75">
      <c r="F294" s="7"/>
      <c r="L294" s="9"/>
      <c r="M294" s="9"/>
      <c r="N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6:26" s="6" customFormat="1" ht="12.75">
      <c r="F295" s="7"/>
      <c r="L295" s="9"/>
      <c r="M295" s="9"/>
      <c r="N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6:26" s="6" customFormat="1" ht="12.75">
      <c r="F296" s="7"/>
      <c r="L296" s="9"/>
      <c r="M296" s="9"/>
      <c r="N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6:26" s="6" customFormat="1" ht="12.75">
      <c r="F297" s="7"/>
      <c r="L297" s="9"/>
      <c r="M297" s="9"/>
      <c r="N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6:26" s="6" customFormat="1" ht="12.75">
      <c r="F298" s="7"/>
      <c r="L298" s="9"/>
      <c r="M298" s="9"/>
      <c r="N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6:26" s="6" customFormat="1" ht="12.75">
      <c r="F299" s="7"/>
      <c r="L299" s="9"/>
      <c r="M299" s="9"/>
      <c r="N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6:26" s="6" customFormat="1" ht="12.75">
      <c r="F300" s="7"/>
      <c r="L300" s="9"/>
      <c r="M300" s="9"/>
      <c r="N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6:26" s="6" customFormat="1" ht="12.75">
      <c r="F301" s="7"/>
      <c r="L301" s="9"/>
      <c r="M301" s="9"/>
      <c r="N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6:26" s="6" customFormat="1" ht="12.75">
      <c r="F302" s="7"/>
      <c r="L302" s="9"/>
      <c r="M302" s="9"/>
      <c r="N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6:26" s="6" customFormat="1" ht="12.75">
      <c r="F303" s="7"/>
      <c r="L303" s="9"/>
      <c r="M303" s="9"/>
      <c r="N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6:26" s="6" customFormat="1" ht="12.75">
      <c r="F304" s="7"/>
      <c r="L304" s="9"/>
      <c r="M304" s="9"/>
      <c r="N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6:26" s="6" customFormat="1" ht="12.75">
      <c r="F305" s="7"/>
      <c r="L305" s="9"/>
      <c r="M305" s="9"/>
      <c r="N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6:26" s="6" customFormat="1" ht="12.75">
      <c r="F306" s="7"/>
      <c r="L306" s="9"/>
      <c r="M306" s="9"/>
      <c r="N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6:26" s="6" customFormat="1" ht="12.75">
      <c r="F307" s="7"/>
      <c r="L307" s="9"/>
      <c r="M307" s="9"/>
      <c r="N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6:26" s="6" customFormat="1" ht="12.75">
      <c r="F308" s="7"/>
      <c r="L308" s="9"/>
      <c r="M308" s="9"/>
      <c r="N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6:26" s="6" customFormat="1" ht="12.75">
      <c r="F309" s="7"/>
      <c r="L309" s="9"/>
      <c r="M309" s="9"/>
      <c r="N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6:26" s="6" customFormat="1" ht="12.75">
      <c r="F310" s="7"/>
      <c r="L310" s="9"/>
      <c r="M310" s="9"/>
      <c r="N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6:26" s="6" customFormat="1" ht="12.75">
      <c r="F311" s="7"/>
      <c r="L311" s="9"/>
      <c r="M311" s="9"/>
      <c r="N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6:26" s="6" customFormat="1" ht="12.75">
      <c r="F312" s="7"/>
      <c r="L312" s="9"/>
      <c r="M312" s="9"/>
      <c r="N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6:26" s="6" customFormat="1" ht="12.75">
      <c r="F313" s="7"/>
      <c r="L313" s="9"/>
      <c r="M313" s="9"/>
      <c r="N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6:26" s="6" customFormat="1" ht="12.75">
      <c r="F314" s="7"/>
      <c r="L314" s="9"/>
      <c r="M314" s="9"/>
      <c r="N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6:26" s="6" customFormat="1" ht="12.75">
      <c r="F315" s="7"/>
      <c r="L315" s="9"/>
      <c r="M315" s="9"/>
      <c r="N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6:26" s="6" customFormat="1" ht="12.75">
      <c r="F316" s="7"/>
      <c r="L316" s="9"/>
      <c r="M316" s="9"/>
      <c r="N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6:26" s="6" customFormat="1" ht="12.75">
      <c r="F317" s="7"/>
      <c r="L317" s="9"/>
      <c r="M317" s="9"/>
      <c r="N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6:26" s="6" customFormat="1" ht="12.75">
      <c r="F318" s="7"/>
      <c r="L318" s="9"/>
      <c r="M318" s="9"/>
      <c r="N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6:26" s="6" customFormat="1" ht="12.75">
      <c r="F319" s="7"/>
      <c r="L319" s="9"/>
      <c r="M319" s="9"/>
      <c r="N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6:26" s="6" customFormat="1" ht="12.75">
      <c r="F320" s="7"/>
      <c r="L320" s="9"/>
      <c r="M320" s="9"/>
      <c r="N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6:26" s="6" customFormat="1" ht="12.75">
      <c r="F321" s="7"/>
      <c r="L321" s="9"/>
      <c r="M321" s="9"/>
      <c r="N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6:26" s="6" customFormat="1" ht="12.75">
      <c r="F322" s="7"/>
      <c r="L322" s="9"/>
      <c r="M322" s="9"/>
      <c r="N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6:26" s="6" customFormat="1" ht="12.75">
      <c r="F323" s="7"/>
      <c r="L323" s="9"/>
      <c r="M323" s="9"/>
      <c r="N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6:26" s="6" customFormat="1" ht="12.75">
      <c r="F324" s="7"/>
      <c r="L324" s="9"/>
      <c r="M324" s="9"/>
      <c r="N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6:26" s="6" customFormat="1" ht="12.75">
      <c r="F325" s="7"/>
      <c r="L325" s="9"/>
      <c r="M325" s="9"/>
      <c r="N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6:26" s="6" customFormat="1" ht="12.75">
      <c r="F326" s="7"/>
      <c r="L326" s="9"/>
      <c r="M326" s="9"/>
      <c r="N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6:26" s="6" customFormat="1" ht="12.75">
      <c r="F327" s="7"/>
      <c r="L327" s="9"/>
      <c r="M327" s="9"/>
      <c r="N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6:26" s="6" customFormat="1" ht="12.75">
      <c r="F328" s="7"/>
      <c r="L328" s="9"/>
      <c r="M328" s="9"/>
      <c r="N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6:26" s="6" customFormat="1" ht="12.75">
      <c r="F329" s="7"/>
      <c r="L329" s="9"/>
      <c r="M329" s="9"/>
      <c r="N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6:26" s="6" customFormat="1" ht="12.75">
      <c r="F330" s="7"/>
      <c r="L330" s="9"/>
      <c r="M330" s="9"/>
      <c r="N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6:26" s="6" customFormat="1" ht="12.75">
      <c r="F331" s="7"/>
      <c r="L331" s="9"/>
      <c r="M331" s="9"/>
      <c r="N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6:26" s="6" customFormat="1" ht="12.75">
      <c r="F332" s="7"/>
      <c r="L332" s="9"/>
      <c r="M332" s="9"/>
      <c r="N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6:26" s="6" customFormat="1" ht="12.75">
      <c r="F333" s="7"/>
      <c r="L333" s="9"/>
      <c r="M333" s="9"/>
      <c r="N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6:26" s="6" customFormat="1" ht="12.75">
      <c r="F334" s="7"/>
      <c r="L334" s="9"/>
      <c r="M334" s="9"/>
      <c r="N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6:26" s="6" customFormat="1" ht="12.75">
      <c r="F335" s="7"/>
      <c r="L335" s="9"/>
      <c r="M335" s="9"/>
      <c r="N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6:26" s="6" customFormat="1" ht="12.75">
      <c r="F336" s="7"/>
      <c r="L336" s="9"/>
      <c r="M336" s="9"/>
      <c r="N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6:26" s="6" customFormat="1" ht="12.75">
      <c r="F337" s="7"/>
      <c r="L337" s="9"/>
      <c r="M337" s="9"/>
      <c r="N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6:26" s="6" customFormat="1" ht="12.75">
      <c r="F338" s="7"/>
      <c r="L338" s="9"/>
      <c r="M338" s="9"/>
      <c r="N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6:26" s="6" customFormat="1" ht="12.75">
      <c r="F339" s="7"/>
      <c r="L339" s="9"/>
      <c r="M339" s="9"/>
      <c r="N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6:26" s="6" customFormat="1" ht="12.75">
      <c r="F340" s="7"/>
      <c r="L340" s="9"/>
      <c r="M340" s="9"/>
      <c r="N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6:26" s="6" customFormat="1" ht="12.75">
      <c r="F341" s="7"/>
      <c r="L341" s="9"/>
      <c r="M341" s="9"/>
      <c r="N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6:26" s="6" customFormat="1" ht="12.75">
      <c r="F342" s="7"/>
      <c r="L342" s="9"/>
      <c r="M342" s="9"/>
      <c r="N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6:26" s="6" customFormat="1" ht="12.75">
      <c r="F343" s="7"/>
      <c r="L343" s="9"/>
      <c r="M343" s="9"/>
      <c r="N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6:26" s="6" customFormat="1" ht="12.75">
      <c r="F344" s="7"/>
      <c r="L344" s="9"/>
      <c r="M344" s="9"/>
      <c r="N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6:26" s="6" customFormat="1" ht="12.75">
      <c r="F345" s="7"/>
      <c r="L345" s="9"/>
      <c r="M345" s="9"/>
      <c r="N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6:26" s="6" customFormat="1" ht="12.75">
      <c r="F346" s="7"/>
      <c r="L346" s="9"/>
      <c r="M346" s="9"/>
      <c r="N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6:26" s="6" customFormat="1" ht="12.75">
      <c r="F347" s="7"/>
      <c r="L347" s="9"/>
      <c r="M347" s="9"/>
      <c r="N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6:26" s="6" customFormat="1" ht="12.75">
      <c r="F348" s="7"/>
      <c r="L348" s="9"/>
      <c r="M348" s="9"/>
      <c r="N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6:26" s="6" customFormat="1" ht="12.75">
      <c r="F349" s="7"/>
      <c r="L349" s="9"/>
      <c r="M349" s="9"/>
      <c r="N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6:26" s="6" customFormat="1" ht="12.75">
      <c r="F350" s="7"/>
      <c r="L350" s="9"/>
      <c r="M350" s="9"/>
      <c r="N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6:26" s="6" customFormat="1" ht="12.75">
      <c r="F351" s="7"/>
      <c r="L351" s="9"/>
      <c r="M351" s="9"/>
      <c r="N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6:26" s="6" customFormat="1" ht="12.75">
      <c r="F352" s="7"/>
      <c r="L352" s="9"/>
      <c r="M352" s="9"/>
      <c r="N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6:26" s="6" customFormat="1" ht="12.75">
      <c r="F353" s="7"/>
      <c r="L353" s="9"/>
      <c r="M353" s="9"/>
      <c r="N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6:26" s="6" customFormat="1" ht="12.75">
      <c r="F354" s="7"/>
      <c r="L354" s="9"/>
      <c r="M354" s="9"/>
      <c r="N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6:26" s="6" customFormat="1" ht="12.75">
      <c r="F355" s="7"/>
      <c r="L355" s="9"/>
      <c r="M355" s="9"/>
      <c r="N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6:26" s="6" customFormat="1" ht="12.75">
      <c r="F356" s="7"/>
      <c r="L356" s="9"/>
      <c r="M356" s="9"/>
      <c r="N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6:26" s="6" customFormat="1" ht="12.75">
      <c r="F357" s="7"/>
      <c r="L357" s="9"/>
      <c r="M357" s="9"/>
      <c r="N357" s="9"/>
      <c r="R357" s="9"/>
      <c r="S357" s="9"/>
      <c r="T357" s="9"/>
      <c r="U357" s="9"/>
      <c r="V357" s="9"/>
      <c r="W357" s="9"/>
      <c r="X357" s="9"/>
      <c r="Y357" s="9"/>
      <c r="Z357" s="9"/>
    </row>
  </sheetData>
  <mergeCells count="1">
    <mergeCell ref="A4:Z4"/>
  </mergeCells>
  <printOptions horizontalCentered="1"/>
  <pageMargins left="0" right="0" top="0.261811024" bottom="0.196850393700787" header="0.511811023622047" footer="0.275590551181102"/>
  <pageSetup horizontalDpi="600" verticalDpi="600" orientation="landscape" scale="65" r:id="rId1"/>
  <headerFooter alignWithMargins="0">
    <oddFooter>&amp;C&amp;"Serifa Std 45 Light,Regular"&amp;9© 2008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2008-08-25T16:10:48Z</cp:lastPrinted>
  <dcterms:created xsi:type="dcterms:W3CDTF">1999-07-31T11:51:01Z</dcterms:created>
  <dcterms:modified xsi:type="dcterms:W3CDTF">2008-11-03T14:18:11Z</dcterms:modified>
  <cp:category/>
  <cp:version/>
  <cp:contentType/>
  <cp:contentStatus/>
</cp:coreProperties>
</file>