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0065" tabRatio="601" activeTab="0"/>
  </bookViews>
  <sheets>
    <sheet name="A" sheetId="1" r:id="rId1"/>
  </sheets>
  <externalReferences>
    <externalReference r:id="rId4"/>
  </externalReferences>
  <definedNames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<sst xmlns="http://schemas.openxmlformats.org/spreadsheetml/2006/main" count="58" uniqueCount="50">
  <si>
    <t>SUBJECT</t>
  </si>
  <si>
    <t>%</t>
  </si>
  <si>
    <t>Biology</t>
  </si>
  <si>
    <t>Chemistry</t>
  </si>
  <si>
    <t>Environmental Science</t>
  </si>
  <si>
    <t>European History</t>
  </si>
  <si>
    <t>Psychology</t>
  </si>
  <si>
    <t>Statistics</t>
  </si>
  <si>
    <t>United States History</t>
  </si>
  <si>
    <t>TOTAL SCHOOLS</t>
  </si>
  <si>
    <t>Exams Per School</t>
  </si>
  <si>
    <t>Human Geography</t>
  </si>
  <si>
    <t>World History</t>
  </si>
  <si>
    <t>Computer Science A</t>
  </si>
  <si>
    <t>Chinese Language</t>
  </si>
  <si>
    <t>Italian Language</t>
  </si>
  <si>
    <t>Japanese Language</t>
  </si>
  <si>
    <t>German Language</t>
  </si>
  <si>
    <t>Subjects Per School</t>
  </si>
  <si>
    <t>Seminar</t>
  </si>
  <si>
    <t>Research</t>
  </si>
  <si>
    <t>Art History</t>
  </si>
  <si>
    <t>Calculus AB</t>
  </si>
  <si>
    <t>Calculus BC</t>
  </si>
  <si>
    <t>Macroeconomics</t>
  </si>
  <si>
    <t>Microeconomics</t>
  </si>
  <si>
    <t>English Lit./Comp.</t>
  </si>
  <si>
    <t>English Lang./Comp.</t>
  </si>
  <si>
    <t>French Language</t>
  </si>
  <si>
    <t>Government &amp; Pol U.S.</t>
  </si>
  <si>
    <t>Government &amp; Pol Comp.</t>
  </si>
  <si>
    <t>Music Theory</t>
  </si>
  <si>
    <t>Physics 1</t>
  </si>
  <si>
    <t>Physics 2</t>
  </si>
  <si>
    <t>Physics B</t>
  </si>
  <si>
    <t>Physics C - Mech</t>
  </si>
  <si>
    <t>Physics C - E &amp; M</t>
  </si>
  <si>
    <t>Spanish Language</t>
  </si>
  <si>
    <t>Spanish Literature</t>
  </si>
  <si>
    <t>Computer Science Principles</t>
  </si>
  <si>
    <t xml:space="preserve">                       NUMBER OF SCHOOLS OFFERING AP EXAMS (by subject)*</t>
  </si>
  <si>
    <t>*** In 2013 the Latin Virgil Exam was revised and renamed to Latin.</t>
  </si>
  <si>
    <t>Latin***</t>
  </si>
  <si>
    <t>Art and Design: Drawing**</t>
  </si>
  <si>
    <t>Art and Design: 2-D**</t>
  </si>
  <si>
    <t>Art and Design: 3-D**</t>
  </si>
  <si>
    <t>*This represents the number of schools offering AP Exams to one or more students. Beginning in 2015, the school counts include schools</t>
  </si>
  <si>
    <t>that did not order or administer AP Exams,  but had students test at other schools. These schools were not included in prior years' counts.</t>
  </si>
  <si>
    <t>** In 2020, the AP Studio Art Program was renamed AP Art and Design. The course names are Drawing, 2-D Art and Design, and 3-D Art and Design.</t>
  </si>
  <si>
    <t>Latin Vergil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</si>
</sst>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  <numFmt numFmtId="174" formatCode="0_)"/>
    <numFmt numFmtId="175" formatCode="\ \ \ \ #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172" fontId="7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left"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50"/>
  <sheetViews>
    <sheetView showGridLines="0" tabSelected="1" zoomScalePageLayoutView="55" workbookViewId="0" topLeftCell="A23">
      <pane xSplit="1" topLeftCell="B1" activePane="topRight" state="frozen"/>
      <selection pane="topLeft" activeCell="A22" sqref="A22"/>
      <selection pane="topRight" activeCell="L44" sqref="L44"/>
    </sheetView>
  </sheetViews>
  <sheetFormatPr defaultColWidth="0" defaultRowHeight="8.25" zeroHeight="1"/>
  <cols>
    <col min="1" max="1" width="41" style="1" customWidth="1"/>
    <col min="2" max="2" width="13.5" style="2" customWidth="1"/>
    <col min="3" max="3" width="10" style="2" customWidth="1"/>
    <col min="4" max="4" width="13.5" style="2" customWidth="1"/>
    <col min="5" max="5" width="10" style="2" customWidth="1"/>
    <col min="6" max="6" width="13.5" style="2" customWidth="1"/>
    <col min="7" max="7" width="10" style="2" customWidth="1"/>
    <col min="8" max="8" width="13.5" style="2" customWidth="1"/>
    <col min="9" max="9" width="10" style="2" customWidth="1"/>
    <col min="10" max="10" width="13.5" style="2" customWidth="1"/>
    <col min="11" max="11" width="10" style="2" customWidth="1"/>
    <col min="12" max="12" width="13.5" style="2" customWidth="1"/>
    <col min="13" max="13" width="10" style="2" customWidth="1"/>
    <col min="14" max="14" width="13.5" style="2" customWidth="1"/>
    <col min="15" max="15" width="10" style="2" customWidth="1"/>
    <col min="16" max="16" width="13.5" style="2" customWidth="1"/>
    <col min="17" max="17" width="10" style="2" customWidth="1"/>
    <col min="18" max="18" width="11.75" style="2" customWidth="1"/>
    <col min="19" max="19" width="9.5" style="1" customWidth="1"/>
    <col min="20" max="20" width="12.75" style="1" customWidth="1"/>
    <col min="21" max="253" width="9.5" style="1" hidden="1" customWidth="1"/>
    <col min="254" max="254" width="3.25" style="1" hidden="1" customWidth="1"/>
    <col min="255" max="255" width="9.5" style="1" hidden="1" customWidth="1"/>
    <col min="256" max="16384" width="3.25" style="1" hidden="1" customWidth="1"/>
  </cols>
  <sheetData>
    <row r="1" spans="1:18" s="11" customFormat="1" ht="129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s="3" customFormat="1" ht="14.25" customHeight="1">
      <c r="A2" s="5" t="s">
        <v>0</v>
      </c>
      <c r="B2" s="4">
        <v>2012</v>
      </c>
      <c r="C2" s="6" t="s">
        <v>1</v>
      </c>
      <c r="D2" s="4">
        <v>2013</v>
      </c>
      <c r="E2" s="6" t="s">
        <v>1</v>
      </c>
      <c r="F2" s="4">
        <v>2014</v>
      </c>
      <c r="G2" s="6" t="s">
        <v>1</v>
      </c>
      <c r="H2" s="4">
        <v>2015</v>
      </c>
      <c r="I2" s="6" t="s">
        <v>1</v>
      </c>
      <c r="J2" s="4">
        <v>2016</v>
      </c>
      <c r="K2" s="6" t="s">
        <v>1</v>
      </c>
      <c r="L2" s="4">
        <v>2017</v>
      </c>
      <c r="M2" s="6" t="s">
        <v>1</v>
      </c>
      <c r="N2" s="4">
        <v>2018</v>
      </c>
      <c r="O2" s="6" t="s">
        <v>1</v>
      </c>
      <c r="P2" s="4">
        <v>2019</v>
      </c>
      <c r="Q2" s="6" t="s">
        <v>1</v>
      </c>
      <c r="R2" s="4">
        <v>2020</v>
      </c>
      <c r="S2" s="6" t="s">
        <v>1</v>
      </c>
      <c r="T2" s="4">
        <v>2021</v>
      </c>
    </row>
    <row r="3" spans="1:20" s="3" customFormat="1" ht="8.25" customHeight="1">
      <c r="A3" s="5"/>
      <c r="B3" s="4"/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4"/>
      <c r="R3" s="4"/>
      <c r="S3" s="4"/>
      <c r="T3" s="4"/>
    </row>
    <row r="4" spans="1:20" s="3" customFormat="1" ht="12.75" customHeight="1">
      <c r="A4" s="7" t="s">
        <v>21</v>
      </c>
      <c r="B4" s="8">
        <v>1921</v>
      </c>
      <c r="C4" s="9">
        <f aca="true" t="shared" si="0" ref="C4:E13">SUM(D4-B4)/(B4)</f>
        <v>-0.004685059864653826</v>
      </c>
      <c r="D4" s="8">
        <v>1912</v>
      </c>
      <c r="E4" s="9">
        <f t="shared" si="0"/>
        <v>0.04184100418410042</v>
      </c>
      <c r="F4" s="8">
        <v>1992</v>
      </c>
      <c r="G4" s="9">
        <f aca="true" t="shared" si="1" ref="G4:G13">SUM(H4-F4)/(F4)</f>
        <v>0.040160642570281124</v>
      </c>
      <c r="H4" s="8">
        <v>2072</v>
      </c>
      <c r="I4" s="9">
        <f aca="true" t="shared" si="2" ref="I4:I13">SUM(J4-H4)/(H4)</f>
        <v>-0.008687258687258687</v>
      </c>
      <c r="J4" s="8">
        <v>2054</v>
      </c>
      <c r="K4" s="9">
        <f aca="true" t="shared" si="3" ref="K4:K13">SUM(L4-J4)/(J4)</f>
        <v>0.0501460564751704</v>
      </c>
      <c r="L4" s="8">
        <v>2157</v>
      </c>
      <c r="M4" s="9">
        <f aca="true" t="shared" si="4" ref="M4:M13">SUM(N4-L4)/(L4)</f>
        <v>-0.00602688919796013</v>
      </c>
      <c r="N4" s="8">
        <v>2144</v>
      </c>
      <c r="O4" s="9">
        <f aca="true" t="shared" si="5" ref="O4:O14">SUM(P4-N4)/(N4)</f>
        <v>0</v>
      </c>
      <c r="P4" s="8">
        <v>2144</v>
      </c>
      <c r="Q4" s="9">
        <f aca="true" t="shared" si="6" ref="Q4:Q28">SUM(R4-P4)/(P4)</f>
        <v>-0.0046641791044776115</v>
      </c>
      <c r="R4" s="8">
        <v>2134</v>
      </c>
      <c r="S4" s="9">
        <f aca="true" t="shared" si="7" ref="S4:S28">SUM(T4-R4)/(R4)</f>
        <v>-0.04170571696344892</v>
      </c>
      <c r="T4" s="8">
        <v>2045</v>
      </c>
    </row>
    <row r="5" spans="1:20" s="3" customFormat="1" ht="18" customHeight="1">
      <c r="A5" s="7" t="s">
        <v>43</v>
      </c>
      <c r="B5" s="8">
        <v>3369</v>
      </c>
      <c r="C5" s="9">
        <f t="shared" si="0"/>
        <v>0.022855446720094985</v>
      </c>
      <c r="D5" s="8">
        <v>3446</v>
      </c>
      <c r="E5" s="9">
        <f t="shared" si="0"/>
        <v>0.031050493325594893</v>
      </c>
      <c r="F5" s="8">
        <v>3553</v>
      </c>
      <c r="G5" s="9">
        <f t="shared" si="1"/>
        <v>0.047283985364480724</v>
      </c>
      <c r="H5" s="8">
        <v>3721</v>
      </c>
      <c r="I5" s="9">
        <f t="shared" si="2"/>
        <v>0.028218220908357967</v>
      </c>
      <c r="J5" s="8">
        <v>3826</v>
      </c>
      <c r="K5" s="9">
        <f t="shared" si="3"/>
        <v>0.03397804495556717</v>
      </c>
      <c r="L5" s="8">
        <v>3956</v>
      </c>
      <c r="M5" s="9">
        <f t="shared" si="4"/>
        <v>0.06547017189079879</v>
      </c>
      <c r="N5" s="8">
        <v>4215</v>
      </c>
      <c r="O5" s="9">
        <f t="shared" si="5"/>
        <v>0.027995255041518386</v>
      </c>
      <c r="P5" s="8">
        <v>4333</v>
      </c>
      <c r="Q5" s="9">
        <f t="shared" si="6"/>
        <v>-0.007154396492037849</v>
      </c>
      <c r="R5" s="8">
        <v>4302</v>
      </c>
      <c r="S5" s="9">
        <f t="shared" si="7"/>
        <v>-0.04556020455602046</v>
      </c>
      <c r="T5" s="8">
        <v>4106</v>
      </c>
    </row>
    <row r="6" spans="1:20" s="3" customFormat="1" ht="18" customHeight="1">
      <c r="A6" s="7" t="s">
        <v>44</v>
      </c>
      <c r="B6" s="8">
        <v>3723</v>
      </c>
      <c r="C6" s="9">
        <f t="shared" si="0"/>
        <v>0.05372011818426001</v>
      </c>
      <c r="D6" s="8">
        <v>3923</v>
      </c>
      <c r="E6" s="9">
        <f t="shared" si="0"/>
        <v>0.035432067295437165</v>
      </c>
      <c r="F6" s="8">
        <v>4062</v>
      </c>
      <c r="G6" s="9">
        <f t="shared" si="1"/>
        <v>0.03471196454948301</v>
      </c>
      <c r="H6" s="8">
        <v>4203</v>
      </c>
      <c r="I6" s="9">
        <f t="shared" si="2"/>
        <v>0.07304306447775398</v>
      </c>
      <c r="J6" s="8">
        <v>4510</v>
      </c>
      <c r="K6" s="9">
        <f t="shared" si="3"/>
        <v>0.05277161862527716</v>
      </c>
      <c r="L6" s="8">
        <v>4748</v>
      </c>
      <c r="M6" s="9">
        <f t="shared" si="4"/>
        <v>0.07097725358045492</v>
      </c>
      <c r="N6" s="8">
        <v>5085</v>
      </c>
      <c r="O6" s="9">
        <f t="shared" si="5"/>
        <v>0.04680432645034415</v>
      </c>
      <c r="P6" s="8">
        <v>5323</v>
      </c>
      <c r="Q6" s="9">
        <f t="shared" si="6"/>
        <v>0.060492203644561336</v>
      </c>
      <c r="R6" s="8">
        <v>5645</v>
      </c>
      <c r="S6" s="9">
        <f t="shared" si="7"/>
        <v>-0.030469441984056687</v>
      </c>
      <c r="T6" s="8">
        <v>5473</v>
      </c>
    </row>
    <row r="7" spans="1:20" s="3" customFormat="1" ht="18" customHeight="1">
      <c r="A7" s="7" t="s">
        <v>45</v>
      </c>
      <c r="B7" s="8">
        <v>1245</v>
      </c>
      <c r="C7" s="9">
        <f t="shared" si="0"/>
        <v>0.07951807228915662</v>
      </c>
      <c r="D7" s="8">
        <v>1344</v>
      </c>
      <c r="E7" s="9">
        <f t="shared" si="0"/>
        <v>0.01636904761904762</v>
      </c>
      <c r="F7" s="8">
        <v>1366</v>
      </c>
      <c r="G7" s="9">
        <f t="shared" si="1"/>
        <v>0.03513909224011713</v>
      </c>
      <c r="H7" s="8">
        <v>1414</v>
      </c>
      <c r="I7" s="9">
        <f t="shared" si="2"/>
        <v>0.06789250353606789</v>
      </c>
      <c r="J7" s="8">
        <v>1510</v>
      </c>
      <c r="K7" s="9">
        <f t="shared" si="3"/>
        <v>0.06357615894039735</v>
      </c>
      <c r="L7" s="8">
        <v>1606</v>
      </c>
      <c r="M7" s="9">
        <f t="shared" si="4"/>
        <v>0.0273972602739726</v>
      </c>
      <c r="N7" s="8">
        <v>1650</v>
      </c>
      <c r="O7" s="9">
        <f t="shared" si="5"/>
        <v>0.03878787878787879</v>
      </c>
      <c r="P7" s="8">
        <v>1714</v>
      </c>
      <c r="Q7" s="9">
        <f t="shared" si="6"/>
        <v>-0.009334889148191364</v>
      </c>
      <c r="R7" s="8">
        <v>1698</v>
      </c>
      <c r="S7" s="9">
        <f t="shared" si="7"/>
        <v>-0.08892815076560659</v>
      </c>
      <c r="T7" s="8">
        <v>1547</v>
      </c>
    </row>
    <row r="8" spans="1:20" s="3" customFormat="1" ht="18" customHeight="1">
      <c r="A8" s="7" t="s">
        <v>2</v>
      </c>
      <c r="B8" s="8">
        <v>10006</v>
      </c>
      <c r="C8" s="9">
        <f t="shared" si="0"/>
        <v>0.015490705576654008</v>
      </c>
      <c r="D8" s="8">
        <v>10161</v>
      </c>
      <c r="E8" s="9">
        <f t="shared" si="0"/>
        <v>0.034642259620116134</v>
      </c>
      <c r="F8" s="8">
        <v>10513</v>
      </c>
      <c r="G8" s="9">
        <f t="shared" si="1"/>
        <v>0.0501284124417388</v>
      </c>
      <c r="H8" s="8">
        <v>11040</v>
      </c>
      <c r="I8" s="9">
        <f t="shared" si="2"/>
        <v>0.01177536231884058</v>
      </c>
      <c r="J8" s="8">
        <v>11170</v>
      </c>
      <c r="K8" s="9">
        <f t="shared" si="3"/>
        <v>0.017278424350940017</v>
      </c>
      <c r="L8" s="8">
        <v>11363</v>
      </c>
      <c r="M8" s="9">
        <f t="shared" si="4"/>
        <v>0.025081404558655283</v>
      </c>
      <c r="N8" s="8">
        <v>11648</v>
      </c>
      <c r="O8" s="9">
        <f t="shared" si="5"/>
        <v>-0.00729739010989011</v>
      </c>
      <c r="P8" s="8">
        <v>11563</v>
      </c>
      <c r="Q8" s="9">
        <f t="shared" si="6"/>
        <v>-0.02066937645939635</v>
      </c>
      <c r="R8" s="8">
        <v>11324</v>
      </c>
      <c r="S8" s="9">
        <f t="shared" si="7"/>
        <v>0.02260685270222536</v>
      </c>
      <c r="T8" s="8">
        <v>11580</v>
      </c>
    </row>
    <row r="9" spans="1:20" s="3" customFormat="1" ht="18" customHeight="1">
      <c r="A9" s="7" t="s">
        <v>22</v>
      </c>
      <c r="B9" s="8">
        <v>13353</v>
      </c>
      <c r="C9" s="9">
        <f t="shared" si="0"/>
        <v>0.015427244813899498</v>
      </c>
      <c r="D9" s="8">
        <v>13559</v>
      </c>
      <c r="E9" s="9">
        <f t="shared" si="0"/>
        <v>0.012095287263072498</v>
      </c>
      <c r="F9" s="8">
        <v>13723</v>
      </c>
      <c r="G9" s="9">
        <f t="shared" si="1"/>
        <v>0.03352036726663266</v>
      </c>
      <c r="H9" s="8">
        <v>14183</v>
      </c>
      <c r="I9" s="9">
        <f t="shared" si="2"/>
        <v>0.013043784812804061</v>
      </c>
      <c r="J9" s="8">
        <v>14368</v>
      </c>
      <c r="K9" s="9">
        <f t="shared" si="3"/>
        <v>0.00515033407572383</v>
      </c>
      <c r="L9" s="8">
        <v>14442</v>
      </c>
      <c r="M9" s="9">
        <f t="shared" si="4"/>
        <v>-0.0006231823847112588</v>
      </c>
      <c r="N9" s="8">
        <v>14433</v>
      </c>
      <c r="O9" s="9">
        <f t="shared" si="5"/>
        <v>-0.008106422781126586</v>
      </c>
      <c r="P9" s="8">
        <v>14316</v>
      </c>
      <c r="Q9" s="9">
        <f t="shared" si="6"/>
        <v>-0.026683431126012853</v>
      </c>
      <c r="R9" s="8">
        <v>13934</v>
      </c>
      <c r="S9" s="9">
        <f t="shared" si="7"/>
        <v>-0.0040189464618917755</v>
      </c>
      <c r="T9" s="8">
        <v>13878</v>
      </c>
    </row>
    <row r="10" spans="1:20" s="3" customFormat="1" ht="18" customHeight="1">
      <c r="A10" s="7" t="s">
        <v>23</v>
      </c>
      <c r="B10" s="8">
        <v>6023</v>
      </c>
      <c r="C10" s="9">
        <f t="shared" si="0"/>
        <v>0.06026896895234933</v>
      </c>
      <c r="D10" s="8">
        <v>6386</v>
      </c>
      <c r="E10" s="9">
        <f t="shared" si="0"/>
        <v>0.054494206075790794</v>
      </c>
      <c r="F10" s="8">
        <v>6734</v>
      </c>
      <c r="G10" s="9">
        <f t="shared" si="1"/>
        <v>0.05583605583605584</v>
      </c>
      <c r="H10" s="8">
        <v>7110</v>
      </c>
      <c r="I10" s="9">
        <f t="shared" si="2"/>
        <v>0.043319268635724335</v>
      </c>
      <c r="J10" s="8">
        <v>7418</v>
      </c>
      <c r="K10" s="9">
        <f t="shared" si="3"/>
        <v>0.03451064977082772</v>
      </c>
      <c r="L10" s="8">
        <v>7674</v>
      </c>
      <c r="M10" s="9">
        <f t="shared" si="4"/>
        <v>0.04117800364868387</v>
      </c>
      <c r="N10" s="8">
        <v>7990</v>
      </c>
      <c r="O10" s="9">
        <f t="shared" si="5"/>
        <v>0.005256570713391739</v>
      </c>
      <c r="P10" s="8">
        <v>8032</v>
      </c>
      <c r="Q10" s="9">
        <f t="shared" si="6"/>
        <v>-0.012325697211155378</v>
      </c>
      <c r="R10" s="8">
        <v>7933</v>
      </c>
      <c r="S10" s="9">
        <f t="shared" si="7"/>
        <v>-0.008949955880499181</v>
      </c>
      <c r="T10" s="8">
        <v>7862</v>
      </c>
    </row>
    <row r="11" spans="1:20" s="3" customFormat="1" ht="18" customHeight="1">
      <c r="A11" s="7" t="s">
        <v>3</v>
      </c>
      <c r="B11" s="8">
        <v>8239</v>
      </c>
      <c r="C11" s="9">
        <f t="shared" si="0"/>
        <v>0.024881660395679087</v>
      </c>
      <c r="D11" s="8">
        <v>8444</v>
      </c>
      <c r="E11" s="9">
        <f t="shared" si="0"/>
        <v>0.03434391283751776</v>
      </c>
      <c r="F11" s="8">
        <v>8734</v>
      </c>
      <c r="G11" s="9">
        <f t="shared" si="1"/>
        <v>0.0409892374627891</v>
      </c>
      <c r="H11" s="8">
        <v>9092</v>
      </c>
      <c r="I11" s="9">
        <f t="shared" si="2"/>
        <v>0.015508139023317201</v>
      </c>
      <c r="J11" s="8">
        <v>9233</v>
      </c>
      <c r="K11" s="9">
        <f t="shared" si="3"/>
        <v>-0.0018412217047546844</v>
      </c>
      <c r="L11" s="8">
        <v>9216</v>
      </c>
      <c r="M11" s="9">
        <f t="shared" si="4"/>
        <v>0.023220486111111112</v>
      </c>
      <c r="N11" s="8">
        <v>9430</v>
      </c>
      <c r="O11" s="9">
        <f t="shared" si="5"/>
        <v>-0.015800636267232236</v>
      </c>
      <c r="P11" s="8">
        <v>9281</v>
      </c>
      <c r="Q11" s="9">
        <f t="shared" si="6"/>
        <v>-0.006249326581187372</v>
      </c>
      <c r="R11" s="8">
        <v>9223</v>
      </c>
      <c r="S11" s="9">
        <f t="shared" si="7"/>
        <v>-0.016697386967364197</v>
      </c>
      <c r="T11" s="8">
        <v>9069</v>
      </c>
    </row>
    <row r="12" spans="1:20" s="3" customFormat="1" ht="18" customHeight="1">
      <c r="A12" s="4" t="s">
        <v>14</v>
      </c>
      <c r="B12" s="8">
        <v>1335</v>
      </c>
      <c r="C12" s="9">
        <f t="shared" si="0"/>
        <v>0.09363295880149813</v>
      </c>
      <c r="D12" s="8">
        <v>1460</v>
      </c>
      <c r="E12" s="9">
        <f t="shared" si="0"/>
        <v>0.04657534246575343</v>
      </c>
      <c r="F12" s="8">
        <v>1528</v>
      </c>
      <c r="G12" s="9">
        <f t="shared" si="1"/>
        <v>0.07329842931937172</v>
      </c>
      <c r="H12" s="8">
        <v>1640</v>
      </c>
      <c r="I12" s="9">
        <f t="shared" si="2"/>
        <v>0.08292682926829269</v>
      </c>
      <c r="J12" s="8">
        <v>1776</v>
      </c>
      <c r="K12" s="9">
        <f t="shared" si="3"/>
        <v>0.054617117117117114</v>
      </c>
      <c r="L12" s="8">
        <v>1873</v>
      </c>
      <c r="M12" s="9">
        <f t="shared" si="4"/>
        <v>0.05605979711692472</v>
      </c>
      <c r="N12" s="8">
        <v>1978</v>
      </c>
      <c r="O12" s="9">
        <f t="shared" si="5"/>
        <v>0.014661274014155713</v>
      </c>
      <c r="P12" s="8">
        <v>2007</v>
      </c>
      <c r="Q12" s="9">
        <f t="shared" si="6"/>
        <v>0.027902341803687097</v>
      </c>
      <c r="R12" s="8">
        <v>2063</v>
      </c>
      <c r="S12" s="9">
        <f t="shared" si="7"/>
        <v>-0.08579738245273873</v>
      </c>
      <c r="T12" s="8">
        <v>1886</v>
      </c>
    </row>
    <row r="13" spans="1:252" s="3" customFormat="1" ht="18" customHeight="1">
      <c r="A13" s="7" t="s">
        <v>13</v>
      </c>
      <c r="B13" s="8">
        <v>2978</v>
      </c>
      <c r="C13" s="9">
        <f t="shared" si="0"/>
        <v>0.09100067159167226</v>
      </c>
      <c r="D13" s="8">
        <v>3249</v>
      </c>
      <c r="E13" s="9">
        <f t="shared" si="0"/>
        <v>0.15450907971683595</v>
      </c>
      <c r="F13" s="8">
        <v>3751</v>
      </c>
      <c r="G13" s="9">
        <f t="shared" si="1"/>
        <v>0.14902692615302585</v>
      </c>
      <c r="H13" s="8">
        <v>4310</v>
      </c>
      <c r="I13" s="9">
        <f t="shared" si="2"/>
        <v>0.11600928074245939</v>
      </c>
      <c r="J13" s="8">
        <v>4810</v>
      </c>
      <c r="K13" s="9">
        <f t="shared" si="3"/>
        <v>0.04781704781704782</v>
      </c>
      <c r="L13" s="8">
        <v>5040</v>
      </c>
      <c r="M13" s="9">
        <f t="shared" si="4"/>
        <v>0.051587301587301584</v>
      </c>
      <c r="N13" s="8">
        <v>5300</v>
      </c>
      <c r="O13" s="9">
        <f t="shared" si="5"/>
        <v>0.050377358490566036</v>
      </c>
      <c r="P13" s="8">
        <v>5567</v>
      </c>
      <c r="Q13" s="9">
        <f t="shared" si="6"/>
        <v>0.05532602838153404</v>
      </c>
      <c r="R13" s="8">
        <v>5875</v>
      </c>
      <c r="S13" s="9">
        <f t="shared" si="7"/>
        <v>0.09923404255319149</v>
      </c>
      <c r="T13" s="8">
        <v>6458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</row>
    <row r="14" spans="1:252" s="3" customFormat="1" ht="18" customHeight="1">
      <c r="A14" s="7" t="s">
        <v>39</v>
      </c>
      <c r="B14" s="8"/>
      <c r="C14" s="9"/>
      <c r="D14" s="8"/>
      <c r="E14" s="9"/>
      <c r="F14" s="8"/>
      <c r="G14" s="4"/>
      <c r="H14" s="8"/>
      <c r="I14" s="4"/>
      <c r="J14" s="8"/>
      <c r="K14" s="9"/>
      <c r="L14" s="8">
        <v>2625</v>
      </c>
      <c r="M14" s="9">
        <f aca="true" t="shared" si="8" ref="M14:M21">SUM(N14-L14)/(L14)</f>
        <v>0.5321904761904762</v>
      </c>
      <c r="N14" s="8">
        <v>4022</v>
      </c>
      <c r="O14" s="9">
        <f t="shared" si="5"/>
        <v>0.2901541521631029</v>
      </c>
      <c r="P14" s="8">
        <v>5189</v>
      </c>
      <c r="Q14" s="9">
        <f t="shared" si="6"/>
        <v>0.19868953555598381</v>
      </c>
      <c r="R14" s="8">
        <v>6220</v>
      </c>
      <c r="S14" s="9">
        <f t="shared" si="7"/>
        <v>0.08713826366559485</v>
      </c>
      <c r="T14" s="8">
        <v>6762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</row>
    <row r="15" spans="1:252" s="3" customFormat="1" ht="18" customHeight="1">
      <c r="A15" s="7" t="s">
        <v>25</v>
      </c>
      <c r="B15" s="8">
        <v>3350</v>
      </c>
      <c r="C15" s="9">
        <f aca="true" t="shared" si="9" ref="C15:E21">SUM(D15-B15)/(B15)</f>
        <v>0.06537313432835822</v>
      </c>
      <c r="D15" s="8">
        <v>3569</v>
      </c>
      <c r="E15" s="9">
        <f t="shared" si="9"/>
        <v>0.07144858503782572</v>
      </c>
      <c r="F15" s="8">
        <v>3824</v>
      </c>
      <c r="G15" s="9">
        <f aca="true" t="shared" si="10" ref="G15:G21">SUM(H15-F15)/(F15)</f>
        <v>0.06799163179916318</v>
      </c>
      <c r="H15" s="8">
        <v>4084</v>
      </c>
      <c r="I15" s="9">
        <f aca="true" t="shared" si="11" ref="I15:I21">SUM(J15-H15)/(H15)</f>
        <v>0.02644466209598433</v>
      </c>
      <c r="J15" s="8">
        <v>4192</v>
      </c>
      <c r="K15" s="9">
        <f aca="true" t="shared" si="12" ref="K15:K21">SUM(L15-J15)/(J15)</f>
        <v>0.05677480916030534</v>
      </c>
      <c r="L15" s="8">
        <v>4430</v>
      </c>
      <c r="M15" s="9">
        <f t="shared" si="8"/>
        <v>0.011286681715575621</v>
      </c>
      <c r="N15" s="8">
        <v>4480</v>
      </c>
      <c r="O15" s="9">
        <f aca="true" t="shared" si="13" ref="O15:O21">SUM(P15-N15)/(N15)</f>
        <v>0.031026785714285715</v>
      </c>
      <c r="P15" s="8">
        <v>4619</v>
      </c>
      <c r="Q15" s="9">
        <f t="shared" si="6"/>
        <v>-0.032907555747997405</v>
      </c>
      <c r="R15" s="8">
        <v>4467</v>
      </c>
      <c r="S15" s="9">
        <f t="shared" si="7"/>
        <v>0.04342959480635773</v>
      </c>
      <c r="T15" s="8">
        <v>4661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</row>
    <row r="16" spans="1:252" s="3" customFormat="1" ht="18" customHeight="1">
      <c r="A16" s="7" t="s">
        <v>24</v>
      </c>
      <c r="B16" s="8">
        <v>4077</v>
      </c>
      <c r="C16" s="9">
        <f t="shared" si="9"/>
        <v>0.06916850625459897</v>
      </c>
      <c r="D16" s="8">
        <v>4359</v>
      </c>
      <c r="E16" s="9">
        <f t="shared" si="9"/>
        <v>0.05689378297774719</v>
      </c>
      <c r="F16" s="8">
        <v>4607</v>
      </c>
      <c r="G16" s="9">
        <f t="shared" si="10"/>
        <v>0.07618840894291296</v>
      </c>
      <c r="H16" s="8">
        <v>4958</v>
      </c>
      <c r="I16" s="9">
        <f t="shared" si="11"/>
        <v>0.02964905203711174</v>
      </c>
      <c r="J16" s="8">
        <v>5105</v>
      </c>
      <c r="K16" s="9">
        <f t="shared" si="12"/>
        <v>0.049167482859941235</v>
      </c>
      <c r="L16" s="8">
        <v>5356</v>
      </c>
      <c r="M16" s="9">
        <f t="shared" si="8"/>
        <v>0.027819268110530246</v>
      </c>
      <c r="N16" s="8">
        <v>5505</v>
      </c>
      <c r="O16" s="9">
        <f t="shared" si="13"/>
        <v>0.01634877384196185</v>
      </c>
      <c r="P16" s="8">
        <v>5595</v>
      </c>
      <c r="Q16" s="9">
        <f t="shared" si="6"/>
        <v>-0.04611260053619303</v>
      </c>
      <c r="R16" s="8">
        <v>5337</v>
      </c>
      <c r="S16" s="9">
        <f t="shared" si="7"/>
        <v>0.05246393104740491</v>
      </c>
      <c r="T16" s="8">
        <v>5617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</row>
    <row r="17" spans="1:252" s="3" customFormat="1" ht="18" customHeight="1">
      <c r="A17" s="7" t="s">
        <v>27</v>
      </c>
      <c r="B17" s="8">
        <v>11041</v>
      </c>
      <c r="C17" s="9">
        <f t="shared" si="9"/>
        <v>0.03314917127071823</v>
      </c>
      <c r="D17" s="8">
        <v>11407</v>
      </c>
      <c r="E17" s="9">
        <f t="shared" si="9"/>
        <v>0.042956079600245466</v>
      </c>
      <c r="F17" s="8">
        <v>11897</v>
      </c>
      <c r="G17" s="9">
        <f t="shared" si="10"/>
        <v>0.07253929562074472</v>
      </c>
      <c r="H17" s="8">
        <v>12760</v>
      </c>
      <c r="I17" s="9">
        <f t="shared" si="11"/>
        <v>0.02993730407523511</v>
      </c>
      <c r="J17" s="8">
        <v>13142</v>
      </c>
      <c r="K17" s="9">
        <f t="shared" si="12"/>
        <v>0.025262517120681782</v>
      </c>
      <c r="L17" s="8">
        <v>13474</v>
      </c>
      <c r="M17" s="9">
        <f t="shared" si="8"/>
        <v>0.008980258275196676</v>
      </c>
      <c r="N17" s="8">
        <v>13595</v>
      </c>
      <c r="O17" s="9">
        <f t="shared" si="13"/>
        <v>0.008164766458256712</v>
      </c>
      <c r="P17" s="8">
        <v>13706</v>
      </c>
      <c r="Q17" s="9">
        <f t="shared" si="6"/>
        <v>-0.03268641470888662</v>
      </c>
      <c r="R17" s="8">
        <v>13258</v>
      </c>
      <c r="S17" s="9">
        <f t="shared" si="7"/>
        <v>0.00791974656810982</v>
      </c>
      <c r="T17" s="8">
        <v>13363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</row>
    <row r="18" spans="1:252" s="3" customFormat="1" ht="18" customHeight="1">
      <c r="A18" s="7" t="s">
        <v>26</v>
      </c>
      <c r="B18" s="8">
        <v>13503</v>
      </c>
      <c r="C18" s="9">
        <f t="shared" si="9"/>
        <v>-0.00044434570095534326</v>
      </c>
      <c r="D18" s="8">
        <v>13497</v>
      </c>
      <c r="E18" s="9">
        <f t="shared" si="9"/>
        <v>0.017633548195895386</v>
      </c>
      <c r="F18" s="8">
        <v>13735</v>
      </c>
      <c r="G18" s="9">
        <f t="shared" si="10"/>
        <v>0.02016745540589734</v>
      </c>
      <c r="H18" s="8">
        <v>14012</v>
      </c>
      <c r="I18" s="9">
        <f t="shared" si="11"/>
        <v>0.010276905509563231</v>
      </c>
      <c r="J18" s="8">
        <v>14156</v>
      </c>
      <c r="K18" s="9">
        <f t="shared" si="12"/>
        <v>-0.009677875105962136</v>
      </c>
      <c r="L18" s="8">
        <v>14019</v>
      </c>
      <c r="M18" s="9">
        <f t="shared" si="8"/>
        <v>0.0045652328982095725</v>
      </c>
      <c r="N18" s="8">
        <v>14083</v>
      </c>
      <c r="O18" s="9">
        <f t="shared" si="13"/>
        <v>-0.01924305900731378</v>
      </c>
      <c r="P18" s="8">
        <v>13812</v>
      </c>
      <c r="Q18" s="9">
        <f t="shared" si="6"/>
        <v>-0.0377208224732117</v>
      </c>
      <c r="R18" s="8">
        <v>13291</v>
      </c>
      <c r="S18" s="9">
        <f t="shared" si="7"/>
        <v>-0.01738018207809796</v>
      </c>
      <c r="T18" s="8">
        <v>13060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</row>
    <row r="19" spans="1:252" s="3" customFormat="1" ht="18" customHeight="1">
      <c r="A19" s="4" t="s">
        <v>4</v>
      </c>
      <c r="B19" s="8">
        <v>4535</v>
      </c>
      <c r="C19" s="9">
        <f t="shared" si="9"/>
        <v>0.07960308710033076</v>
      </c>
      <c r="D19" s="8">
        <v>4896</v>
      </c>
      <c r="E19" s="9">
        <f t="shared" si="9"/>
        <v>0.0872140522875817</v>
      </c>
      <c r="F19" s="8">
        <v>5323</v>
      </c>
      <c r="G19" s="9">
        <f t="shared" si="10"/>
        <v>0.08979898553447305</v>
      </c>
      <c r="H19" s="8">
        <v>5801</v>
      </c>
      <c r="I19" s="9">
        <f t="shared" si="11"/>
        <v>0.05723151180830891</v>
      </c>
      <c r="J19" s="8">
        <v>6133</v>
      </c>
      <c r="K19" s="9">
        <f t="shared" si="12"/>
        <v>0.036849828795043206</v>
      </c>
      <c r="L19" s="8">
        <v>6359</v>
      </c>
      <c r="M19" s="9">
        <f t="shared" si="8"/>
        <v>0.055040100644755466</v>
      </c>
      <c r="N19" s="8">
        <v>6709</v>
      </c>
      <c r="O19" s="9">
        <f t="shared" si="13"/>
        <v>0.02548815024593829</v>
      </c>
      <c r="P19" s="8">
        <v>6880</v>
      </c>
      <c r="Q19" s="9">
        <f t="shared" si="6"/>
        <v>-0.00014534883720930232</v>
      </c>
      <c r="R19" s="8">
        <v>6879</v>
      </c>
      <c r="S19" s="9">
        <f t="shared" si="7"/>
        <v>0.031254542811455156</v>
      </c>
      <c r="T19" s="8">
        <v>7094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</row>
    <row r="20" spans="1:252" s="3" customFormat="1" ht="18" customHeight="1">
      <c r="A20" s="7" t="s">
        <v>5</v>
      </c>
      <c r="B20" s="8">
        <v>4731</v>
      </c>
      <c r="C20" s="9">
        <f t="shared" si="9"/>
        <v>-0.006552525893045867</v>
      </c>
      <c r="D20" s="8">
        <v>4700</v>
      </c>
      <c r="E20" s="9">
        <f t="shared" si="9"/>
        <v>0.010425531914893617</v>
      </c>
      <c r="F20" s="8">
        <v>4749</v>
      </c>
      <c r="G20" s="9">
        <f t="shared" si="10"/>
        <v>0.013476521372920615</v>
      </c>
      <c r="H20" s="8">
        <v>4813</v>
      </c>
      <c r="I20" s="9">
        <f t="shared" si="11"/>
        <v>-0.02056929150218159</v>
      </c>
      <c r="J20" s="8">
        <v>4714</v>
      </c>
      <c r="K20" s="9">
        <f t="shared" si="12"/>
        <v>-0.01824352991090369</v>
      </c>
      <c r="L20" s="8">
        <v>4628</v>
      </c>
      <c r="M20" s="9">
        <f t="shared" si="8"/>
        <v>-0.011668107173725151</v>
      </c>
      <c r="N20" s="8">
        <v>4574</v>
      </c>
      <c r="O20" s="9">
        <f t="shared" si="13"/>
        <v>-0.01530389156099694</v>
      </c>
      <c r="P20" s="8">
        <v>4504</v>
      </c>
      <c r="Q20" s="9">
        <f t="shared" si="6"/>
        <v>-0.06505328596802842</v>
      </c>
      <c r="R20" s="8">
        <v>4211</v>
      </c>
      <c r="S20" s="9">
        <f t="shared" si="7"/>
        <v>-0.037045832343861315</v>
      </c>
      <c r="T20" s="8">
        <v>4055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</row>
    <row r="21" spans="1:252" s="3" customFormat="1" ht="18" customHeight="1">
      <c r="A21" s="7" t="s">
        <v>28</v>
      </c>
      <c r="B21" s="8">
        <v>3274</v>
      </c>
      <c r="C21" s="9">
        <f t="shared" si="9"/>
        <v>0.0018326206475259622</v>
      </c>
      <c r="D21" s="8">
        <v>3280</v>
      </c>
      <c r="E21" s="9">
        <f t="shared" si="9"/>
        <v>0.0006097560975609756</v>
      </c>
      <c r="F21" s="8">
        <v>3282</v>
      </c>
      <c r="G21" s="9">
        <f t="shared" si="10"/>
        <v>0.021937842778793418</v>
      </c>
      <c r="H21" s="8">
        <v>3354</v>
      </c>
      <c r="I21" s="9">
        <f t="shared" si="11"/>
        <v>-0.0259391771019678</v>
      </c>
      <c r="J21" s="8">
        <v>3267</v>
      </c>
      <c r="K21" s="9">
        <f t="shared" si="12"/>
        <v>0.0529537802265075</v>
      </c>
      <c r="L21" s="8">
        <v>3440</v>
      </c>
      <c r="M21" s="9">
        <f t="shared" si="8"/>
        <v>-0.017732558139534883</v>
      </c>
      <c r="N21" s="8">
        <v>3379</v>
      </c>
      <c r="O21" s="9">
        <f t="shared" si="13"/>
        <v>-0.004143237644273453</v>
      </c>
      <c r="P21" s="8">
        <v>3365</v>
      </c>
      <c r="Q21" s="9">
        <f t="shared" si="6"/>
        <v>-0.008023774145616641</v>
      </c>
      <c r="R21" s="8">
        <v>3338</v>
      </c>
      <c r="S21" s="9">
        <f t="shared" si="7"/>
        <v>-0.09676452965847814</v>
      </c>
      <c r="T21" s="8">
        <v>3015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</row>
    <row r="22" spans="1:252" s="3" customFormat="1" ht="18" customHeight="1">
      <c r="A22" s="7" t="s">
        <v>17</v>
      </c>
      <c r="B22" s="8">
        <v>1180</v>
      </c>
      <c r="C22" s="9">
        <f aca="true" t="shared" si="14" ref="C22:E28">SUM(D22-B22)/(B22)</f>
        <v>0.01694915254237288</v>
      </c>
      <c r="D22" s="8">
        <v>1200</v>
      </c>
      <c r="E22" s="9">
        <f t="shared" si="14"/>
        <v>-0.03</v>
      </c>
      <c r="F22" s="8">
        <v>1164</v>
      </c>
      <c r="G22" s="9">
        <f aca="true" t="shared" si="15" ref="G22:G28">SUM(H22-F22)/(F22)</f>
        <v>0.0429553264604811</v>
      </c>
      <c r="H22" s="8">
        <v>1214</v>
      </c>
      <c r="I22" s="9">
        <f aca="true" t="shared" si="16" ref="I22:I28">SUM(J22-H22)/(H22)</f>
        <v>-0.057660626029654036</v>
      </c>
      <c r="J22" s="8">
        <v>1144</v>
      </c>
      <c r="K22" s="9">
        <f aca="true" t="shared" si="17" ref="K22:K28">SUM(L22-J22)/(J22)</f>
        <v>0.007867132867132868</v>
      </c>
      <c r="L22" s="8">
        <v>1153</v>
      </c>
      <c r="M22" s="9">
        <f aca="true" t="shared" si="18" ref="M22:M28">SUM(N22-L22)/(L22)</f>
        <v>-0.0199479618386817</v>
      </c>
      <c r="N22" s="8">
        <v>1130</v>
      </c>
      <c r="O22" s="9">
        <f aca="true" t="shared" si="19" ref="O22:O28">SUM(P22-N22)/(N22)</f>
        <v>0.04513274336283186</v>
      </c>
      <c r="P22" s="8">
        <v>1181</v>
      </c>
      <c r="Q22" s="9">
        <f t="shared" si="6"/>
        <v>-0.02286198137171888</v>
      </c>
      <c r="R22" s="8">
        <v>1154</v>
      </c>
      <c r="S22" s="9">
        <f t="shared" si="7"/>
        <v>-0.06759098786828423</v>
      </c>
      <c r="T22" s="8">
        <v>1076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</row>
    <row r="23" spans="1:252" s="3" customFormat="1" ht="18" customHeight="1">
      <c r="A23" s="7" t="s">
        <v>29</v>
      </c>
      <c r="B23" s="8">
        <v>7924</v>
      </c>
      <c r="C23" s="9">
        <f t="shared" si="14"/>
        <v>0.033947501261988894</v>
      </c>
      <c r="D23" s="8">
        <v>8193</v>
      </c>
      <c r="E23" s="9">
        <f t="shared" si="14"/>
        <v>0.04186500671304772</v>
      </c>
      <c r="F23" s="8">
        <v>8536</v>
      </c>
      <c r="G23" s="9">
        <f t="shared" si="15"/>
        <v>0.04592314901593252</v>
      </c>
      <c r="H23" s="8">
        <v>8928</v>
      </c>
      <c r="I23" s="9">
        <f t="shared" si="16"/>
        <v>0.034274193548387094</v>
      </c>
      <c r="J23" s="8">
        <v>9234</v>
      </c>
      <c r="K23" s="9">
        <f t="shared" si="17"/>
        <v>0.024366471734892786</v>
      </c>
      <c r="L23" s="8">
        <v>9459</v>
      </c>
      <c r="M23" s="9">
        <f t="shared" si="18"/>
        <v>0.03129294851464214</v>
      </c>
      <c r="N23" s="8">
        <v>9755</v>
      </c>
      <c r="O23" s="9">
        <f t="shared" si="19"/>
        <v>-0.0022552537160430547</v>
      </c>
      <c r="P23" s="8">
        <v>9733</v>
      </c>
      <c r="Q23" s="9">
        <f t="shared" si="6"/>
        <v>-0.022603513818966404</v>
      </c>
      <c r="R23" s="8">
        <v>9513</v>
      </c>
      <c r="S23" s="9">
        <f t="shared" si="7"/>
        <v>0.003048460002102386</v>
      </c>
      <c r="T23" s="8">
        <v>9542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</row>
    <row r="24" spans="1:252" s="3" customFormat="1" ht="18" customHeight="1">
      <c r="A24" s="7" t="s">
        <v>30</v>
      </c>
      <c r="B24" s="8">
        <v>1172</v>
      </c>
      <c r="C24" s="9">
        <f t="shared" si="14"/>
        <v>0.04863481228668942</v>
      </c>
      <c r="D24" s="8">
        <v>1229</v>
      </c>
      <c r="E24" s="9">
        <f t="shared" si="14"/>
        <v>0.059397884458909686</v>
      </c>
      <c r="F24" s="8">
        <v>1302</v>
      </c>
      <c r="G24" s="9">
        <f t="shared" si="15"/>
        <v>0.029953917050691243</v>
      </c>
      <c r="H24" s="8">
        <v>1341</v>
      </c>
      <c r="I24" s="9">
        <f t="shared" si="16"/>
        <v>-0.028337061894108874</v>
      </c>
      <c r="J24" s="8">
        <v>1303</v>
      </c>
      <c r="K24" s="9">
        <f t="shared" si="17"/>
        <v>0.1289332310053722</v>
      </c>
      <c r="L24" s="8">
        <v>1471</v>
      </c>
      <c r="M24" s="9">
        <f t="shared" si="18"/>
        <v>0.04758667573079538</v>
      </c>
      <c r="N24" s="8">
        <v>1541</v>
      </c>
      <c r="O24" s="9">
        <f t="shared" si="19"/>
        <v>0.015574302401038288</v>
      </c>
      <c r="P24" s="8">
        <v>1565</v>
      </c>
      <c r="Q24" s="9">
        <f t="shared" si="6"/>
        <v>-0.054313099041533544</v>
      </c>
      <c r="R24" s="8">
        <v>1480</v>
      </c>
      <c r="S24" s="9">
        <f t="shared" si="7"/>
        <v>0.008783783783783784</v>
      </c>
      <c r="T24" s="8">
        <v>1493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</row>
    <row r="25" spans="1:252" s="3" customFormat="1" ht="18" customHeight="1">
      <c r="A25" s="7" t="s">
        <v>11</v>
      </c>
      <c r="B25" s="8">
        <v>2652</v>
      </c>
      <c r="C25" s="9">
        <f t="shared" si="14"/>
        <v>0.14969834087481146</v>
      </c>
      <c r="D25" s="8">
        <v>3049</v>
      </c>
      <c r="E25" s="9">
        <f t="shared" si="14"/>
        <v>0.15808461790751066</v>
      </c>
      <c r="F25" s="8">
        <v>3531</v>
      </c>
      <c r="G25" s="9">
        <f t="shared" si="15"/>
        <v>0.2118380062305296</v>
      </c>
      <c r="H25" s="8">
        <v>4279</v>
      </c>
      <c r="I25" s="9">
        <f t="shared" si="16"/>
        <v>0.10539845758354756</v>
      </c>
      <c r="J25" s="8">
        <v>4730</v>
      </c>
      <c r="K25" s="9">
        <f t="shared" si="17"/>
        <v>0.08181818181818182</v>
      </c>
      <c r="L25" s="8">
        <v>5117</v>
      </c>
      <c r="M25" s="9">
        <f t="shared" si="18"/>
        <v>0.07602110611686536</v>
      </c>
      <c r="N25" s="8">
        <v>5506</v>
      </c>
      <c r="O25" s="9">
        <f t="shared" si="19"/>
        <v>0.060297856883399926</v>
      </c>
      <c r="P25" s="8">
        <v>5838</v>
      </c>
      <c r="Q25" s="9">
        <f t="shared" si="6"/>
        <v>0.09318259677971909</v>
      </c>
      <c r="R25" s="8">
        <v>6382</v>
      </c>
      <c r="S25" s="9">
        <f t="shared" si="7"/>
        <v>0.07411469758696333</v>
      </c>
      <c r="T25" s="8">
        <v>6855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</row>
    <row r="26" spans="1:252" s="3" customFormat="1" ht="18" customHeight="1">
      <c r="A26" s="7" t="s">
        <v>15</v>
      </c>
      <c r="B26" s="8">
        <v>385</v>
      </c>
      <c r="C26" s="9">
        <f t="shared" si="14"/>
        <v>-0.11948051948051948</v>
      </c>
      <c r="D26" s="8">
        <v>339</v>
      </c>
      <c r="E26" s="9">
        <f t="shared" si="14"/>
        <v>0.336283185840708</v>
      </c>
      <c r="F26" s="8">
        <v>453</v>
      </c>
      <c r="G26" s="9">
        <f t="shared" si="15"/>
        <v>0.026490066225165563</v>
      </c>
      <c r="H26" s="8">
        <v>465</v>
      </c>
      <c r="I26" s="9">
        <f t="shared" si="16"/>
        <v>0.04516129032258064</v>
      </c>
      <c r="J26" s="8">
        <v>486</v>
      </c>
      <c r="K26" s="9">
        <f t="shared" si="17"/>
        <v>-0.053497942386831275</v>
      </c>
      <c r="L26" s="8">
        <v>460</v>
      </c>
      <c r="M26" s="9">
        <f t="shared" si="18"/>
        <v>0.06956521739130435</v>
      </c>
      <c r="N26" s="8">
        <v>492</v>
      </c>
      <c r="O26" s="9">
        <f t="shared" si="19"/>
        <v>-0.07926829268292683</v>
      </c>
      <c r="P26" s="8">
        <v>453</v>
      </c>
      <c r="Q26" s="9">
        <f t="shared" si="6"/>
        <v>0.024282560706401765</v>
      </c>
      <c r="R26" s="8">
        <v>464</v>
      </c>
      <c r="S26" s="9">
        <f t="shared" si="7"/>
        <v>-0.13577586206896552</v>
      </c>
      <c r="T26" s="8">
        <v>401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</row>
    <row r="27" spans="1:252" s="3" customFormat="1" ht="18" customHeight="1">
      <c r="A27" s="7" t="s">
        <v>16</v>
      </c>
      <c r="B27" s="8">
        <v>551</v>
      </c>
      <c r="C27" s="9">
        <f t="shared" si="14"/>
        <v>0.10707803992740472</v>
      </c>
      <c r="D27" s="8">
        <v>610</v>
      </c>
      <c r="E27" s="9">
        <f t="shared" si="14"/>
        <v>-0.014754098360655738</v>
      </c>
      <c r="F27" s="8">
        <v>601</v>
      </c>
      <c r="G27" s="9">
        <f t="shared" si="15"/>
        <v>0.036605657237936774</v>
      </c>
      <c r="H27" s="8">
        <v>623</v>
      </c>
      <c r="I27" s="9">
        <f t="shared" si="16"/>
        <v>0.06902086677367576</v>
      </c>
      <c r="J27" s="8">
        <v>666</v>
      </c>
      <c r="K27" s="9">
        <f t="shared" si="17"/>
        <v>-0.01951951951951952</v>
      </c>
      <c r="L27" s="8">
        <v>653</v>
      </c>
      <c r="M27" s="9">
        <f t="shared" si="18"/>
        <v>-0.02450229709035222</v>
      </c>
      <c r="N27" s="8">
        <v>637</v>
      </c>
      <c r="O27" s="9">
        <f t="shared" si="19"/>
        <v>0.05180533751962323</v>
      </c>
      <c r="P27" s="8">
        <v>670</v>
      </c>
      <c r="Q27" s="9">
        <f t="shared" si="6"/>
        <v>-0.014925373134328358</v>
      </c>
      <c r="R27" s="8">
        <v>660</v>
      </c>
      <c r="S27" s="9">
        <f t="shared" si="7"/>
        <v>-0.10303030303030303</v>
      </c>
      <c r="T27" s="8">
        <v>592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</row>
    <row r="28" spans="1:252" s="3" customFormat="1" ht="18" customHeight="1">
      <c r="A28" s="7" t="s">
        <v>42</v>
      </c>
      <c r="B28" s="8"/>
      <c r="C28" s="9"/>
      <c r="D28" s="8">
        <v>1104</v>
      </c>
      <c r="E28" s="9">
        <f t="shared" si="14"/>
        <v>0.012681159420289856</v>
      </c>
      <c r="F28" s="8">
        <v>1118</v>
      </c>
      <c r="G28" s="9">
        <f t="shared" si="15"/>
        <v>0.018783542039355994</v>
      </c>
      <c r="H28" s="8">
        <v>1139</v>
      </c>
      <c r="I28" s="9">
        <f t="shared" si="16"/>
        <v>-0.021949078138718173</v>
      </c>
      <c r="J28" s="8">
        <v>1114</v>
      </c>
      <c r="K28" s="9">
        <f t="shared" si="17"/>
        <v>0.0296229802513465</v>
      </c>
      <c r="L28" s="8">
        <v>1147</v>
      </c>
      <c r="M28" s="9">
        <f t="shared" si="18"/>
        <v>-0.02789886660854403</v>
      </c>
      <c r="N28" s="8">
        <v>1115</v>
      </c>
      <c r="O28" s="9">
        <f t="shared" si="19"/>
        <v>-0.014349775784753363</v>
      </c>
      <c r="P28" s="8">
        <v>1099</v>
      </c>
      <c r="Q28" s="9">
        <f t="shared" si="6"/>
        <v>-0.01910828025477707</v>
      </c>
      <c r="R28" s="8">
        <v>1078</v>
      </c>
      <c r="S28" s="9">
        <f t="shared" si="7"/>
        <v>-0.08348794063079777</v>
      </c>
      <c r="T28" s="8">
        <v>988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</row>
    <row r="29" spans="1:252" s="3" customFormat="1" ht="18" customHeight="1">
      <c r="A29" s="7" t="s">
        <v>49</v>
      </c>
      <c r="B29" s="8">
        <v>1096</v>
      </c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3" customFormat="1" ht="18" customHeight="1">
      <c r="A30" s="7" t="s">
        <v>31</v>
      </c>
      <c r="B30" s="8">
        <v>2863</v>
      </c>
      <c r="C30" s="9">
        <f>SUM(D30-B30)/(B30)</f>
        <v>0.028641285365001747</v>
      </c>
      <c r="D30" s="8">
        <v>2945</v>
      </c>
      <c r="E30" s="9">
        <f>SUM(F30-D30)/(D30)</f>
        <v>0.0013582342954159593</v>
      </c>
      <c r="F30" s="8">
        <v>2949</v>
      </c>
      <c r="G30" s="9">
        <f>SUM(H30-F30)/(F30)</f>
        <v>0.060698541878602914</v>
      </c>
      <c r="H30" s="8">
        <v>3128</v>
      </c>
      <c r="I30" s="9">
        <f>SUM(J30-H30)/(H30)</f>
        <v>0.014066496163682864</v>
      </c>
      <c r="J30" s="8">
        <v>3172</v>
      </c>
      <c r="K30" s="9">
        <f>SUM(L30-J30)/(J30)</f>
        <v>-0.008511979823455234</v>
      </c>
      <c r="L30" s="8">
        <v>3145</v>
      </c>
      <c r="M30" s="9">
        <f>SUM(N30-L30)/(L30)</f>
        <v>0.030206677265500796</v>
      </c>
      <c r="N30" s="8">
        <v>3240</v>
      </c>
      <c r="O30" s="9">
        <f>SUM(P30-N30)/(N30)</f>
        <v>-0.024074074074074074</v>
      </c>
      <c r="P30" s="8">
        <v>3162</v>
      </c>
      <c r="Q30" s="9">
        <f>SUM(R30-P30)/(P30)</f>
        <v>0.007590132827324478</v>
      </c>
      <c r="R30" s="8">
        <v>3186</v>
      </c>
      <c r="S30" s="9">
        <f>SUM(T30-R30)/(R30)</f>
        <v>-0.02197112366603892</v>
      </c>
      <c r="T30" s="8">
        <v>3116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</row>
    <row r="31" spans="1:252" s="3" customFormat="1" ht="18" customHeight="1">
      <c r="A31" s="15" t="s">
        <v>32</v>
      </c>
      <c r="B31" s="8"/>
      <c r="C31" s="4"/>
      <c r="D31" s="8"/>
      <c r="E31" s="4"/>
      <c r="F31" s="8"/>
      <c r="G31" s="4"/>
      <c r="H31" s="8">
        <v>6776</v>
      </c>
      <c r="I31" s="9">
        <f>SUM(J31-H31)/(H31)</f>
        <v>0.055342384887839435</v>
      </c>
      <c r="J31" s="8">
        <v>7151</v>
      </c>
      <c r="K31" s="9">
        <f>SUM(L31-J31)/(J31)</f>
        <v>0.03775695706894141</v>
      </c>
      <c r="L31" s="8">
        <v>7421</v>
      </c>
      <c r="M31" s="9">
        <f>SUM(N31-L31)/(L31)</f>
        <v>0.02142568387009837</v>
      </c>
      <c r="N31" s="8">
        <v>7580</v>
      </c>
      <c r="O31" s="9">
        <f>SUM(P31-N31)/(N31)</f>
        <v>0.0031662269129287598</v>
      </c>
      <c r="P31" s="8">
        <v>7604</v>
      </c>
      <c r="Q31" s="9">
        <f>SUM(R31-P31)/(P31)</f>
        <v>-0.022488164124145185</v>
      </c>
      <c r="R31" s="8">
        <v>7433</v>
      </c>
      <c r="S31" s="9">
        <f>SUM(T31-R31)/(R31)</f>
        <v>0.007533970133189829</v>
      </c>
      <c r="T31" s="8">
        <v>7489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</row>
    <row r="32" spans="1:252" s="3" customFormat="1" ht="18" customHeight="1">
      <c r="A32" s="15" t="s">
        <v>33</v>
      </c>
      <c r="B32" s="8"/>
      <c r="C32" s="4"/>
      <c r="D32" s="8"/>
      <c r="E32" s="4"/>
      <c r="F32" s="8"/>
      <c r="G32" s="4"/>
      <c r="H32" s="8">
        <v>1731</v>
      </c>
      <c r="I32" s="9">
        <f>SUM(J32-H32)/(H32)</f>
        <v>0.43731946851530906</v>
      </c>
      <c r="J32" s="8">
        <v>2488</v>
      </c>
      <c r="K32" s="9">
        <f>SUM(L32-J32)/(J32)</f>
        <v>-0.03818327974276527</v>
      </c>
      <c r="L32" s="8">
        <v>2393</v>
      </c>
      <c r="M32" s="9">
        <f>SUM(N32-L32)/(L32)</f>
        <v>0.029251984956122024</v>
      </c>
      <c r="N32" s="8">
        <v>2463</v>
      </c>
      <c r="O32" s="9">
        <f>SUM(P32-N32)/(N32)</f>
        <v>-0.057247259439707675</v>
      </c>
      <c r="P32" s="8">
        <v>2322</v>
      </c>
      <c r="Q32" s="9">
        <f>SUM(R32-P32)/(P32)</f>
        <v>-0.03531438415159346</v>
      </c>
      <c r="R32" s="8">
        <v>2240</v>
      </c>
      <c r="S32" s="9">
        <f>SUM(T32-R32)/(R32)</f>
        <v>-0.05223214285714286</v>
      </c>
      <c r="T32" s="8">
        <v>2123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</row>
    <row r="33" spans="1:252" s="3" customFormat="1" ht="18" customHeight="1">
      <c r="A33" s="7" t="s">
        <v>34</v>
      </c>
      <c r="B33" s="8">
        <v>5359</v>
      </c>
      <c r="C33" s="9">
        <f>SUM(D33-B33)/(B33)</f>
        <v>0.05504758350438515</v>
      </c>
      <c r="D33" s="8">
        <v>5654</v>
      </c>
      <c r="E33" s="9">
        <f>SUM(F33-D33)/(D33)</f>
        <v>0.02529182879377432</v>
      </c>
      <c r="F33" s="8">
        <v>5797</v>
      </c>
      <c r="G33" s="9"/>
      <c r="H33" s="12"/>
      <c r="I33" s="9"/>
      <c r="J33" s="12"/>
      <c r="K33" s="9"/>
      <c r="L33" s="12"/>
      <c r="M33" s="9"/>
      <c r="N33" s="8"/>
      <c r="O33" s="9"/>
      <c r="P33" s="8"/>
      <c r="Q33" s="9"/>
      <c r="R33" s="8"/>
      <c r="S33" s="9"/>
      <c r="T33" s="8"/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</row>
    <row r="34" spans="1:252" s="3" customFormat="1" ht="18" customHeight="1">
      <c r="A34" s="7" t="s">
        <v>36</v>
      </c>
      <c r="B34" s="8">
        <v>2048</v>
      </c>
      <c r="C34" s="9">
        <f>SUM(D34-B34)/(B34)</f>
        <v>0.0693359375</v>
      </c>
      <c r="D34" s="8">
        <v>2190</v>
      </c>
      <c r="E34" s="9">
        <f>SUM(F34-D34)/(D34)</f>
        <v>0.05114155251141553</v>
      </c>
      <c r="F34" s="8">
        <v>2302</v>
      </c>
      <c r="G34" s="9">
        <f>SUM(H34-F34)/(F34)</f>
        <v>0.04257167680278019</v>
      </c>
      <c r="H34" s="12">
        <v>2400</v>
      </c>
      <c r="I34" s="9">
        <f>SUM(J34-H34)/(H34)</f>
        <v>0.017083333333333332</v>
      </c>
      <c r="J34" s="12">
        <v>2441</v>
      </c>
      <c r="K34" s="9">
        <f>SUM(L34-J34)/(J34)</f>
        <v>0.038918476034412126</v>
      </c>
      <c r="L34" s="12">
        <v>2536</v>
      </c>
      <c r="M34" s="9">
        <f>SUM(N34-L34)/(L34)</f>
        <v>0.0417981072555205</v>
      </c>
      <c r="N34" s="8">
        <v>2642</v>
      </c>
      <c r="O34" s="9">
        <f aca="true" t="shared" si="20" ref="O34:O46">SUM(P34-N34)/(N34)</f>
        <v>0.029901589704769114</v>
      </c>
      <c r="P34" s="8">
        <v>2721</v>
      </c>
      <c r="Q34" s="9">
        <f aca="true" t="shared" si="21" ref="Q34:Q46">SUM(R34-P34)/(P34)</f>
        <v>-0.030503491363469314</v>
      </c>
      <c r="R34" s="8">
        <v>2638</v>
      </c>
      <c r="S34" s="9">
        <f aca="true" t="shared" si="22" ref="S34:S46">SUM(T34-R34)/(R34)</f>
        <v>-0.039423805913570885</v>
      </c>
      <c r="T34" s="8">
        <v>2534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</row>
    <row r="35" spans="1:252" s="3" customFormat="1" ht="18" customHeight="1">
      <c r="A35" s="7" t="s">
        <v>35</v>
      </c>
      <c r="B35" s="8">
        <v>3567</v>
      </c>
      <c r="C35" s="9">
        <f>SUM(D35-B35)/(B35)</f>
        <v>0.04121110176619008</v>
      </c>
      <c r="D35" s="8">
        <v>3714</v>
      </c>
      <c r="E35" s="9">
        <f>SUM(F35-D35)/(D35)</f>
        <v>0.05277329025309639</v>
      </c>
      <c r="F35" s="8">
        <v>3910</v>
      </c>
      <c r="G35" s="9">
        <f>SUM(H35-F35)/(F35)</f>
        <v>0.09948849104859335</v>
      </c>
      <c r="H35" s="8">
        <v>4299</v>
      </c>
      <c r="I35" s="9">
        <f>SUM(J35-H35)/(H35)</f>
        <v>0</v>
      </c>
      <c r="J35" s="8">
        <v>4299</v>
      </c>
      <c r="K35" s="9">
        <f>SUM(L35-J35)/(J35)</f>
        <v>0.018608978832286578</v>
      </c>
      <c r="L35" s="8">
        <v>4379</v>
      </c>
      <c r="M35" s="9">
        <f>SUM(N35-L35)/(L35)</f>
        <v>0.017355560630280886</v>
      </c>
      <c r="N35" s="8">
        <v>4455</v>
      </c>
      <c r="O35" s="9">
        <f t="shared" si="20"/>
        <v>0.030303030303030304</v>
      </c>
      <c r="P35" s="8">
        <v>4590</v>
      </c>
      <c r="Q35" s="9">
        <f t="shared" si="21"/>
        <v>-0.03137254901960784</v>
      </c>
      <c r="R35" s="8">
        <v>4446</v>
      </c>
      <c r="S35" s="9">
        <f t="shared" si="22"/>
        <v>-0.004948268106162843</v>
      </c>
      <c r="T35" s="8">
        <v>4424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</row>
    <row r="36" spans="1:252" s="3" customFormat="1" ht="18" customHeight="1">
      <c r="A36" s="7" t="s">
        <v>6</v>
      </c>
      <c r="B36" s="8">
        <v>6453</v>
      </c>
      <c r="C36" s="9">
        <f>SUM(D36-B36)/(B36)</f>
        <v>0.07298930729893073</v>
      </c>
      <c r="D36" s="8">
        <v>6924</v>
      </c>
      <c r="E36" s="9">
        <f>SUM(F36-D36)/(D36)</f>
        <v>0.07235701906412478</v>
      </c>
      <c r="F36" s="8">
        <v>7425</v>
      </c>
      <c r="G36" s="9">
        <f>SUM(H36-F36)/(F36)</f>
        <v>0.09818181818181818</v>
      </c>
      <c r="H36" s="8">
        <v>8154</v>
      </c>
      <c r="I36" s="9">
        <f>SUM(J36-H36)/(H36)</f>
        <v>0.039735099337748346</v>
      </c>
      <c r="J36" s="8">
        <v>8478</v>
      </c>
      <c r="K36" s="9">
        <f>SUM(L36-J36)/(J36)</f>
        <v>0.02736494456239679</v>
      </c>
      <c r="L36" s="8">
        <v>8710</v>
      </c>
      <c r="M36" s="9">
        <f>SUM(N36-L36)/(L36)</f>
        <v>0.042594718714121696</v>
      </c>
      <c r="N36" s="8">
        <v>9081</v>
      </c>
      <c r="O36" s="9">
        <f t="shared" si="20"/>
        <v>0.014205483977535514</v>
      </c>
      <c r="P36" s="8">
        <v>9210</v>
      </c>
      <c r="Q36" s="9">
        <f t="shared" si="21"/>
        <v>-0.01487513572204126</v>
      </c>
      <c r="R36" s="8">
        <v>9073</v>
      </c>
      <c r="S36" s="9">
        <f t="shared" si="22"/>
        <v>0.05025901025019288</v>
      </c>
      <c r="T36" s="8">
        <v>9529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</row>
    <row r="37" spans="1:252" s="3" customFormat="1" ht="18" customHeight="1">
      <c r="A37" s="7" t="s">
        <v>20</v>
      </c>
      <c r="B37" s="8"/>
      <c r="C37" s="9"/>
      <c r="D37" s="8"/>
      <c r="E37" s="9"/>
      <c r="F37" s="8"/>
      <c r="G37" s="9"/>
      <c r="H37" s="8"/>
      <c r="I37" s="9"/>
      <c r="J37" s="8">
        <v>136</v>
      </c>
      <c r="K37" s="9">
        <f>SUM(L37-J37)/(J37)</f>
        <v>1.2794117647058822</v>
      </c>
      <c r="L37" s="8">
        <v>310</v>
      </c>
      <c r="M37" s="9">
        <f>SUM(N37-L37)/(L37)</f>
        <v>0.9</v>
      </c>
      <c r="N37" s="8">
        <v>589</v>
      </c>
      <c r="O37" s="9">
        <f t="shared" si="20"/>
        <v>0.7164685908319185</v>
      </c>
      <c r="P37" s="8">
        <v>1011</v>
      </c>
      <c r="Q37" s="9">
        <f t="shared" si="21"/>
        <v>0.3273986152324431</v>
      </c>
      <c r="R37" s="8">
        <v>1342</v>
      </c>
      <c r="S37" s="9">
        <f t="shared" si="22"/>
        <v>0.2451564828614009</v>
      </c>
      <c r="T37" s="8">
        <v>1671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</row>
    <row r="38" spans="1:252" s="3" customFormat="1" ht="18" customHeight="1">
      <c r="A38" s="7" t="s">
        <v>19</v>
      </c>
      <c r="B38" s="8"/>
      <c r="C38" s="9"/>
      <c r="D38" s="8"/>
      <c r="E38" s="9"/>
      <c r="F38" s="8"/>
      <c r="G38" s="9"/>
      <c r="H38" s="8">
        <v>164</v>
      </c>
      <c r="I38" s="9">
        <f>SUM(J38-H38)/(H38)</f>
        <v>1.3658536585365855</v>
      </c>
      <c r="J38" s="8">
        <v>388</v>
      </c>
      <c r="K38" s="9">
        <f>SUM(L38-J38)/(J38)</f>
        <v>0.7525773195876289</v>
      </c>
      <c r="L38" s="8">
        <v>680</v>
      </c>
      <c r="M38" s="9">
        <f>SUM(N38-L38)/(L38)</f>
        <v>0.7352941176470589</v>
      </c>
      <c r="N38" s="8">
        <v>1180</v>
      </c>
      <c r="O38" s="9">
        <f t="shared" si="20"/>
        <v>0.39152542372881355</v>
      </c>
      <c r="P38" s="8">
        <v>1642</v>
      </c>
      <c r="Q38" s="9">
        <f t="shared" si="21"/>
        <v>0.23081607795371498</v>
      </c>
      <c r="R38" s="8">
        <v>2021</v>
      </c>
      <c r="S38" s="9">
        <f t="shared" si="22"/>
        <v>0.10440376051459674</v>
      </c>
      <c r="T38" s="8">
        <v>2232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</row>
    <row r="39" spans="1:252" s="3" customFormat="1" ht="18" customHeight="1">
      <c r="A39" s="7" t="s">
        <v>37</v>
      </c>
      <c r="B39" s="8">
        <v>7206</v>
      </c>
      <c r="C39" s="9">
        <f aca="true" t="shared" si="23" ref="C39:E46">SUM(D39-B39)/(B39)</f>
        <v>0.014432417429919511</v>
      </c>
      <c r="D39" s="8">
        <v>7310</v>
      </c>
      <c r="E39" s="9">
        <f t="shared" si="23"/>
        <v>0</v>
      </c>
      <c r="F39" s="8">
        <v>7310</v>
      </c>
      <c r="G39" s="9">
        <f aca="true" t="shared" si="24" ref="G39:G46">SUM(H39-F39)/(F39)</f>
        <v>0.04322845417236662</v>
      </c>
      <c r="H39" s="8">
        <v>7626</v>
      </c>
      <c r="I39" s="9">
        <f aca="true" t="shared" si="25" ref="I39:I46">SUM(J39-H39)/(H39)</f>
        <v>-0.007736690270128508</v>
      </c>
      <c r="J39" s="8">
        <v>7567</v>
      </c>
      <c r="K39" s="9">
        <f aca="true" t="shared" si="26" ref="K39:K46">SUM(L39-J39)/(J39)</f>
        <v>0.053389718514602884</v>
      </c>
      <c r="L39" s="8">
        <v>7971</v>
      </c>
      <c r="M39" s="9">
        <f aca="true" t="shared" si="27" ref="M39:M46">SUM(N39-L39)/(L39)</f>
        <v>0.03864007025467319</v>
      </c>
      <c r="N39" s="8">
        <v>8279</v>
      </c>
      <c r="O39" s="9">
        <f t="shared" si="20"/>
        <v>0.005314651527962315</v>
      </c>
      <c r="P39" s="8">
        <v>8323</v>
      </c>
      <c r="Q39" s="9">
        <f t="shared" si="21"/>
        <v>0.0049261083743842365</v>
      </c>
      <c r="R39" s="8">
        <v>8364</v>
      </c>
      <c r="S39" s="9">
        <f t="shared" si="22"/>
        <v>-0.02929220468675275</v>
      </c>
      <c r="T39" s="8">
        <v>8119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</row>
    <row r="40" spans="1:252" s="3" customFormat="1" ht="18" customHeight="1">
      <c r="A40" s="7" t="s">
        <v>38</v>
      </c>
      <c r="B40" s="8">
        <v>1613</v>
      </c>
      <c r="C40" s="9">
        <f t="shared" si="23"/>
        <v>-0.006819590824550527</v>
      </c>
      <c r="D40" s="8">
        <v>1602</v>
      </c>
      <c r="E40" s="9">
        <f t="shared" si="23"/>
        <v>0.028089887640449437</v>
      </c>
      <c r="F40" s="8">
        <v>1647</v>
      </c>
      <c r="G40" s="9">
        <f t="shared" si="24"/>
        <v>0.06253794778384943</v>
      </c>
      <c r="H40" s="8">
        <v>1750</v>
      </c>
      <c r="I40" s="9">
        <f t="shared" si="25"/>
        <v>0.072</v>
      </c>
      <c r="J40" s="8">
        <v>1876</v>
      </c>
      <c r="K40" s="9">
        <f t="shared" si="26"/>
        <v>0.015991471215351813</v>
      </c>
      <c r="L40" s="8">
        <v>1906</v>
      </c>
      <c r="M40" s="9">
        <f t="shared" si="27"/>
        <v>0.0540398740818468</v>
      </c>
      <c r="N40" s="8">
        <v>2009</v>
      </c>
      <c r="O40" s="9">
        <f t="shared" si="20"/>
        <v>0.04081632653061224</v>
      </c>
      <c r="P40" s="8">
        <v>2091</v>
      </c>
      <c r="Q40" s="9">
        <f t="shared" si="21"/>
        <v>-0.026303204208512673</v>
      </c>
      <c r="R40" s="8">
        <v>2036</v>
      </c>
      <c r="S40" s="9">
        <f t="shared" si="22"/>
        <v>-0.043713163064833006</v>
      </c>
      <c r="T40" s="8">
        <v>1947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</row>
    <row r="41" spans="1:252" s="3" customFormat="1" ht="18" customHeight="1">
      <c r="A41" s="7" t="s">
        <v>7</v>
      </c>
      <c r="B41" s="8">
        <v>6953</v>
      </c>
      <c r="C41" s="9">
        <f t="shared" si="23"/>
        <v>0.05810441536027614</v>
      </c>
      <c r="D41" s="8">
        <v>7357</v>
      </c>
      <c r="E41" s="9">
        <f t="shared" si="23"/>
        <v>0.07978795704770966</v>
      </c>
      <c r="F41" s="8">
        <v>7944</v>
      </c>
      <c r="G41" s="9">
        <f t="shared" si="24"/>
        <v>0.059415911379657606</v>
      </c>
      <c r="H41" s="8">
        <v>8416</v>
      </c>
      <c r="I41" s="9">
        <f t="shared" si="25"/>
        <v>0.04075570342205323</v>
      </c>
      <c r="J41" s="8">
        <v>8759</v>
      </c>
      <c r="K41" s="9">
        <f t="shared" si="26"/>
        <v>0.028427902728621987</v>
      </c>
      <c r="L41" s="8">
        <v>9008</v>
      </c>
      <c r="M41" s="9">
        <f t="shared" si="27"/>
        <v>0.040408525754884544</v>
      </c>
      <c r="N41" s="8">
        <v>9372</v>
      </c>
      <c r="O41" s="9">
        <f t="shared" si="20"/>
        <v>0.004268032437046522</v>
      </c>
      <c r="P41" s="8">
        <v>9412</v>
      </c>
      <c r="Q41" s="9">
        <f t="shared" si="21"/>
        <v>-0.020080747981300467</v>
      </c>
      <c r="R41" s="8">
        <v>9223</v>
      </c>
      <c r="S41" s="9">
        <f t="shared" si="22"/>
        <v>0.022443890274314215</v>
      </c>
      <c r="T41" s="8">
        <v>9430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</row>
    <row r="42" spans="1:252" s="3" customFormat="1" ht="18" customHeight="1">
      <c r="A42" s="7" t="s">
        <v>8</v>
      </c>
      <c r="B42" s="8">
        <v>12083</v>
      </c>
      <c r="C42" s="9">
        <f t="shared" si="23"/>
        <v>0.007696764048663411</v>
      </c>
      <c r="D42" s="8">
        <v>12176</v>
      </c>
      <c r="E42" s="9">
        <f t="shared" si="23"/>
        <v>0.029073587385019712</v>
      </c>
      <c r="F42" s="8">
        <v>12530</v>
      </c>
      <c r="G42" s="9">
        <f t="shared" si="24"/>
        <v>0.031045490822027136</v>
      </c>
      <c r="H42" s="8">
        <v>12919</v>
      </c>
      <c r="I42" s="9">
        <f t="shared" si="25"/>
        <v>0.018886910751606163</v>
      </c>
      <c r="J42" s="8">
        <v>13163</v>
      </c>
      <c r="K42" s="9">
        <f t="shared" si="26"/>
        <v>0.011243637468662158</v>
      </c>
      <c r="L42" s="8">
        <v>13311</v>
      </c>
      <c r="M42" s="9">
        <f t="shared" si="27"/>
        <v>0.009766358650739989</v>
      </c>
      <c r="N42" s="8">
        <v>13441</v>
      </c>
      <c r="O42" s="9">
        <f t="shared" si="20"/>
        <v>-0.009374302507253924</v>
      </c>
      <c r="P42" s="8">
        <v>13315</v>
      </c>
      <c r="Q42" s="9">
        <f t="shared" si="21"/>
        <v>-0.0323695080736012</v>
      </c>
      <c r="R42" s="8">
        <v>12884</v>
      </c>
      <c r="S42" s="9">
        <f t="shared" si="22"/>
        <v>0.00442409189692642</v>
      </c>
      <c r="T42" s="8">
        <v>12941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</row>
    <row r="43" spans="1:252" s="3" customFormat="1" ht="18" customHeight="1">
      <c r="A43" s="7" t="s">
        <v>12</v>
      </c>
      <c r="B43" s="8">
        <v>5431</v>
      </c>
      <c r="C43" s="9">
        <f t="shared" si="23"/>
        <v>0.06481310992450745</v>
      </c>
      <c r="D43" s="8">
        <v>5783</v>
      </c>
      <c r="E43" s="9">
        <f t="shared" si="23"/>
        <v>0.06536399792495244</v>
      </c>
      <c r="F43" s="8">
        <v>6161</v>
      </c>
      <c r="G43" s="9">
        <f t="shared" si="24"/>
        <v>0.10095763674728128</v>
      </c>
      <c r="H43" s="8">
        <v>6783</v>
      </c>
      <c r="I43" s="9">
        <f t="shared" si="25"/>
        <v>0.054695562435500514</v>
      </c>
      <c r="J43" s="8">
        <v>7154</v>
      </c>
      <c r="K43" s="9">
        <f t="shared" si="26"/>
        <v>0.014117975957506291</v>
      </c>
      <c r="L43" s="8">
        <v>7255</v>
      </c>
      <c r="M43" s="9">
        <f t="shared" si="27"/>
        <v>0.032529290144727774</v>
      </c>
      <c r="N43" s="8">
        <v>7491</v>
      </c>
      <c r="O43" s="9">
        <f t="shared" si="20"/>
        <v>0.02736617274062208</v>
      </c>
      <c r="P43" s="8">
        <v>7696</v>
      </c>
      <c r="Q43" s="9">
        <f t="shared" si="21"/>
        <v>-0.016761954261954263</v>
      </c>
      <c r="R43" s="8">
        <v>7567</v>
      </c>
      <c r="S43" s="9">
        <f t="shared" si="22"/>
        <v>0.07704506409409277</v>
      </c>
      <c r="T43" s="8">
        <v>8150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  <c r="IR43" s="8">
        <v>0</v>
      </c>
    </row>
    <row r="44" spans="1:20" s="3" customFormat="1" ht="21" customHeight="1">
      <c r="A44" s="7" t="s">
        <v>9</v>
      </c>
      <c r="B44" s="8">
        <v>18647</v>
      </c>
      <c r="C44" s="9">
        <f t="shared" si="23"/>
        <v>0.014640424733201051</v>
      </c>
      <c r="D44" s="8">
        <v>18920</v>
      </c>
      <c r="E44" s="9">
        <f t="shared" si="23"/>
        <v>0.030285412262156447</v>
      </c>
      <c r="F44" s="8">
        <v>19493</v>
      </c>
      <c r="G44" s="9">
        <f t="shared" si="24"/>
        <v>0.10778228081875545</v>
      </c>
      <c r="H44" s="8">
        <v>21594</v>
      </c>
      <c r="I44" s="9">
        <f t="shared" si="25"/>
        <v>0.016624988422710013</v>
      </c>
      <c r="J44" s="8">
        <v>21953</v>
      </c>
      <c r="K44" s="9">
        <f t="shared" si="26"/>
        <v>0.009839201931398898</v>
      </c>
      <c r="L44" s="8">
        <v>22169</v>
      </c>
      <c r="M44" s="9">
        <f t="shared" si="27"/>
        <v>0.01998285894717849</v>
      </c>
      <c r="N44" s="8">
        <v>22612</v>
      </c>
      <c r="O44" s="9">
        <f t="shared" si="20"/>
        <v>0.002918804174774456</v>
      </c>
      <c r="P44" s="8">
        <v>22678</v>
      </c>
      <c r="Q44" s="9">
        <f t="shared" si="21"/>
        <v>-0.023194285210336008</v>
      </c>
      <c r="R44" s="8">
        <v>22152</v>
      </c>
      <c r="S44" s="9">
        <f t="shared" si="22"/>
        <v>0.029342723004694836</v>
      </c>
      <c r="T44" s="8">
        <v>22802</v>
      </c>
    </row>
    <row r="45" spans="1:20" s="3" customFormat="1" ht="21" customHeight="1">
      <c r="A45" s="7" t="s">
        <v>18</v>
      </c>
      <c r="B45" s="10">
        <v>8.86</v>
      </c>
      <c r="C45" s="9">
        <f t="shared" si="23"/>
        <v>0.020316027088036086</v>
      </c>
      <c r="D45" s="10">
        <v>9.04</v>
      </c>
      <c r="E45" s="9">
        <f t="shared" si="23"/>
        <v>0.009955752212389563</v>
      </c>
      <c r="F45" s="10">
        <v>9.13</v>
      </c>
      <c r="G45" s="13">
        <f t="shared" si="24"/>
        <v>-0.032858707557502816</v>
      </c>
      <c r="H45" s="14">
        <v>8.83</v>
      </c>
      <c r="I45" s="13">
        <f t="shared" si="25"/>
        <v>0.016987542468856212</v>
      </c>
      <c r="J45" s="14">
        <v>8.98</v>
      </c>
      <c r="K45" s="13">
        <f t="shared" si="26"/>
        <v>0.029201574742555064</v>
      </c>
      <c r="L45" s="14">
        <f>SUM(L4:L43)/L44</f>
        <v>9.242230141188145</v>
      </c>
      <c r="M45" s="13">
        <f t="shared" si="27"/>
        <v>0.015468513452570984</v>
      </c>
      <c r="N45" s="14">
        <f>SUM(N4:N43)/N44</f>
        <v>9.38519370245887</v>
      </c>
      <c r="O45" s="13">
        <f t="shared" si="20"/>
        <v>0.012923372119688243</v>
      </c>
      <c r="P45" s="14">
        <f>SUM(P4:P43)/P44</f>
        <v>9.506482053091101</v>
      </c>
      <c r="Q45" s="13">
        <f t="shared" si="21"/>
        <v>0.017704792348563897</v>
      </c>
      <c r="R45" s="14">
        <f>SUM(R4:R43)/R44</f>
        <v>9.674792343806429</v>
      </c>
      <c r="S45" s="13">
        <f t="shared" si="22"/>
        <v>-0.020043166472304703</v>
      </c>
      <c r="T45" s="14">
        <f>SUM(T4:T43)/T44</f>
        <v>9.480878870274537</v>
      </c>
    </row>
    <row r="46" spans="1:20" s="3" customFormat="1" ht="12.75" customHeight="1">
      <c r="A46" s="7" t="s">
        <v>10</v>
      </c>
      <c r="B46" s="10">
        <f>SUM(3698407/B44)</f>
        <v>198.337909583311</v>
      </c>
      <c r="C46" s="9">
        <f t="shared" si="23"/>
        <v>0.04944546775387262</v>
      </c>
      <c r="D46" s="10">
        <f>SUM(3938100/D44)</f>
        <v>208.1448202959831</v>
      </c>
      <c r="E46" s="9">
        <f t="shared" si="23"/>
        <v>0.02928335999593713</v>
      </c>
      <c r="F46" s="10">
        <v>214.24</v>
      </c>
      <c r="G46" s="13">
        <f t="shared" si="24"/>
        <v>-0.03185323171187647</v>
      </c>
      <c r="H46" s="14">
        <f>4478936/21594</f>
        <v>207.4157636380476</v>
      </c>
      <c r="I46" s="13">
        <f t="shared" si="25"/>
        <v>0.033286941362859424</v>
      </c>
      <c r="J46" s="14">
        <v>214.32</v>
      </c>
      <c r="K46" s="13">
        <f t="shared" si="26"/>
        <v>0.043486375513251185</v>
      </c>
      <c r="L46" s="14">
        <v>223.64</v>
      </c>
      <c r="M46" s="13">
        <f t="shared" si="27"/>
        <v>0.006617778572706217</v>
      </c>
      <c r="N46" s="14">
        <v>225.12</v>
      </c>
      <c r="O46" s="13">
        <f t="shared" si="20"/>
        <v>-0.0012437810945273681</v>
      </c>
      <c r="P46" s="14">
        <v>224.84</v>
      </c>
      <c r="Q46" s="13">
        <f t="shared" si="21"/>
        <v>-0.045899306173278746</v>
      </c>
      <c r="R46" s="14">
        <v>214.52</v>
      </c>
      <c r="S46" s="13">
        <f t="shared" si="22"/>
        <v>-0.06402616739884794</v>
      </c>
      <c r="T46" s="14">
        <f>4578302/T44</f>
        <v>200.78510656959915</v>
      </c>
    </row>
    <row r="47" spans="1:18" s="3" customFormat="1" ht="25.5" customHeight="1">
      <c r="A47" s="16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3" customFormat="1" ht="14.25">
      <c r="A48" s="16" t="s">
        <v>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ht="14.25">
      <c r="A49" s="16" t="s">
        <v>48</v>
      </c>
    </row>
    <row r="50" ht="14.25">
      <c r="A50" s="16" t="s">
        <v>41</v>
      </c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</sheetData>
  <sheetProtection/>
  <mergeCells count="1">
    <mergeCell ref="A1:R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scaleWithDoc="0">
    <oddFooter>&amp;C&amp;"Serifa Std 45 Light,Regular"&amp;7© 2021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</dc:subject>
  <dc:creator>E T S</dc:creator>
  <cp:keywords/>
  <dc:description/>
  <cp:lastModifiedBy>Pinto, Amanda Cheylynne</cp:lastModifiedBy>
  <cp:lastPrinted>2021-06-28T17:11:38Z</cp:lastPrinted>
  <dcterms:created xsi:type="dcterms:W3CDTF">1999-08-04T19:48:29Z</dcterms:created>
  <dcterms:modified xsi:type="dcterms:W3CDTF">2021-09-29T14:48:08Z</dcterms:modified>
  <cp:category/>
  <cp:version/>
  <cp:contentType/>
  <cp:contentStatus/>
</cp:coreProperties>
</file>