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20" windowWidth="9720" windowHeight="5970" activeTab="0"/>
  </bookViews>
  <sheets>
    <sheet name="A" sheetId="1" r:id="rId1"/>
  </sheets>
  <definedNames>
    <definedName name="aa">'A'!#REF!</definedName>
  </definedNames>
  <calcPr fullCalcOnLoad="1"/>
</workbook>
</file>

<file path=xl/sharedStrings.xml><?xml version="1.0" encoding="utf-8"?>
<sst xmlns="http://schemas.openxmlformats.org/spreadsheetml/2006/main" count="147" uniqueCount="63">
  <si>
    <t xml:space="preserve">    %</t>
  </si>
  <si>
    <t>%</t>
  </si>
  <si>
    <t xml:space="preserve">   SUBJECT </t>
  </si>
  <si>
    <t xml:space="preserve">  Change</t>
  </si>
  <si>
    <t>1991</t>
  </si>
  <si>
    <t>Change</t>
  </si>
  <si>
    <t>Art (Total)</t>
  </si>
  <si>
    <t xml:space="preserve">   % of Total</t>
  </si>
  <si>
    <t xml:space="preserve">      % of Total</t>
  </si>
  <si>
    <t xml:space="preserve">  Studio-Drawing</t>
  </si>
  <si>
    <t xml:space="preserve">     % of Total</t>
  </si>
  <si>
    <t>Biology</t>
  </si>
  <si>
    <t>Calculus (Total)</t>
  </si>
  <si>
    <t xml:space="preserve">   Calculus AB</t>
  </si>
  <si>
    <t xml:space="preserve">   Calculus BC</t>
  </si>
  <si>
    <t>Chemistry</t>
  </si>
  <si>
    <t xml:space="preserve">   Computer Science A </t>
  </si>
  <si>
    <t xml:space="preserve">   Computer Science AB</t>
  </si>
  <si>
    <t>Economics (Total)</t>
  </si>
  <si>
    <t xml:space="preserve">   Microeconomics</t>
  </si>
  <si>
    <t xml:space="preserve">   Macroeconomics</t>
  </si>
  <si>
    <t>English (Total)</t>
  </si>
  <si>
    <t xml:space="preserve">   English Lang/Comp</t>
  </si>
  <si>
    <t xml:space="preserve">   English Lit/Comp</t>
  </si>
  <si>
    <t>Environmental Science</t>
  </si>
  <si>
    <t>European History</t>
  </si>
  <si>
    <t xml:space="preserve">     %</t>
  </si>
  <si>
    <t>French (Total)</t>
  </si>
  <si>
    <t xml:space="preserve">   French Language</t>
  </si>
  <si>
    <t xml:space="preserve">   French Literature</t>
  </si>
  <si>
    <t>German Language</t>
  </si>
  <si>
    <t>Gov. &amp; Pol. (Total)</t>
  </si>
  <si>
    <t xml:space="preserve">   United States</t>
  </si>
  <si>
    <t xml:space="preserve">   Comparative</t>
  </si>
  <si>
    <t>Latin (Total)</t>
  </si>
  <si>
    <t xml:space="preserve">   Latin-Vergil</t>
  </si>
  <si>
    <t xml:space="preserve">   Music-List.&amp; Lit.</t>
  </si>
  <si>
    <t xml:space="preserve">   Music-Theory</t>
  </si>
  <si>
    <t>Physics (Total)</t>
  </si>
  <si>
    <t xml:space="preserve">   Physics B</t>
  </si>
  <si>
    <t xml:space="preserve">   Physics C-M.&amp; E.M.</t>
  </si>
  <si>
    <t>Psychology</t>
  </si>
  <si>
    <t>Spanish (Total)</t>
  </si>
  <si>
    <t xml:space="preserve">   Spanish Language</t>
  </si>
  <si>
    <t xml:space="preserve">   Spanish Literature</t>
  </si>
  <si>
    <t>Statistics</t>
  </si>
  <si>
    <t>U. S. History</t>
  </si>
  <si>
    <t xml:space="preserve">   TOTAL </t>
  </si>
  <si>
    <t xml:space="preserve">   Art History</t>
  </si>
  <si>
    <t>Intl. English Lang.</t>
  </si>
  <si>
    <t>Human Geography</t>
  </si>
  <si>
    <t>World History</t>
  </si>
  <si>
    <t>% of Total</t>
  </si>
  <si>
    <t>Computer Science (Total)</t>
  </si>
  <si>
    <t>Music Theory</t>
  </si>
  <si>
    <t>Italian Language</t>
  </si>
  <si>
    <t xml:space="preserve">Chinese Language </t>
  </si>
  <si>
    <t xml:space="preserve">Japanese Language </t>
  </si>
  <si>
    <t xml:space="preserve">   Latin-Literature</t>
  </si>
  <si>
    <t>AP EXAMINATION VOLUME CHANGES (2002-2012)</t>
  </si>
  <si>
    <t>Studio-2-D Design</t>
  </si>
  <si>
    <t>Studio-3-D Design</t>
  </si>
  <si>
    <t xml:space="preserve">AP EXAMINATION VOLUME CHANGES CONTINUED (2002-2012) 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</si>
</sst>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_)"/>
    <numFmt numFmtId="173" formatCode="0.0%"/>
    <numFmt numFmtId="174" formatCode="#"/>
    <numFmt numFmtId="175" formatCode="0.0000000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5">
    <font>
      <sz val="6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sz val="12"/>
      <name val="Arial"/>
      <family val="2"/>
    </font>
    <font>
      <sz val="10"/>
      <name val="Arial"/>
      <family val="2"/>
    </font>
    <font>
      <b/>
      <sz val="16"/>
      <name val="Serifa Std 45 Light"/>
      <family val="1"/>
    </font>
    <font>
      <sz val="6"/>
      <name val="Univers LT Std 45 Light"/>
      <family val="2"/>
    </font>
    <font>
      <sz val="8"/>
      <name val="Univers LT Std 45 Light"/>
      <family val="2"/>
    </font>
    <font>
      <sz val="10"/>
      <name val="Univers LT Std 45 Light"/>
      <family val="2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17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4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9">
    <xf numFmtId="174" fontId="0" fillId="0" borderId="0" xfId="0" applyAlignment="1">
      <alignment/>
    </xf>
    <xf numFmtId="174" fontId="5" fillId="0" borderId="0" xfId="0" applyFont="1" applyAlignment="1">
      <alignment/>
    </xf>
    <xf numFmtId="174" fontId="5" fillId="0" borderId="0" xfId="0" applyFont="1" applyAlignment="1">
      <alignment/>
    </xf>
    <xf numFmtId="174" fontId="7" fillId="0" borderId="0" xfId="0" applyFont="1" applyAlignment="1">
      <alignment/>
    </xf>
    <xf numFmtId="174" fontId="9" fillId="0" borderId="0" xfId="0" applyFont="1" applyAlignment="1">
      <alignment/>
    </xf>
    <xf numFmtId="174" fontId="9" fillId="0" borderId="0" xfId="0" applyFont="1" applyAlignment="1">
      <alignment horizontal="left"/>
    </xf>
    <xf numFmtId="174" fontId="7" fillId="33" borderId="0" xfId="0" applyFont="1" applyFill="1" applyAlignment="1">
      <alignment/>
    </xf>
    <xf numFmtId="174" fontId="9" fillId="33" borderId="0" xfId="0" applyFont="1" applyFill="1" applyAlignment="1">
      <alignment/>
    </xf>
    <xf numFmtId="174" fontId="9" fillId="33" borderId="0" xfId="0" applyFont="1" applyFill="1" applyAlignment="1">
      <alignment horizontal="center"/>
    </xf>
    <xf numFmtId="174" fontId="9" fillId="33" borderId="0" xfId="0" applyFont="1" applyFill="1" applyAlignment="1">
      <alignment horizontal="right"/>
    </xf>
    <xf numFmtId="174" fontId="9" fillId="0" borderId="0" xfId="0" applyFont="1" applyAlignment="1">
      <alignment horizontal="center"/>
    </xf>
    <xf numFmtId="174" fontId="9" fillId="33" borderId="0" xfId="0" applyFont="1" applyFill="1" applyAlignment="1">
      <alignment horizontal="left"/>
    </xf>
    <xf numFmtId="174" fontId="9" fillId="0" borderId="0" xfId="0" applyFont="1" applyAlignment="1">
      <alignment horizontal="right"/>
    </xf>
    <xf numFmtId="174" fontId="9" fillId="34" borderId="0" xfId="0" applyFont="1" applyFill="1" applyAlignment="1">
      <alignment horizontal="left"/>
    </xf>
    <xf numFmtId="174" fontId="9" fillId="34" borderId="0" xfId="0" applyFont="1" applyFill="1" applyAlignment="1">
      <alignment/>
    </xf>
    <xf numFmtId="3" fontId="9" fillId="34" borderId="0" xfId="0" applyNumberFormat="1" applyFont="1" applyFill="1" applyAlignment="1">
      <alignment/>
    </xf>
    <xf numFmtId="9" fontId="9" fillId="34" borderId="0" xfId="0" applyNumberFormat="1" applyFont="1" applyFill="1" applyAlignment="1" applyProtection="1">
      <alignment/>
      <protection/>
    </xf>
    <xf numFmtId="3" fontId="9" fillId="0" borderId="0" xfId="0" applyNumberFormat="1" applyFont="1" applyAlignment="1">
      <alignment/>
    </xf>
    <xf numFmtId="173" fontId="9" fillId="33" borderId="0" xfId="0" applyNumberFormat="1" applyFont="1" applyFill="1" applyAlignment="1" applyProtection="1">
      <alignment/>
      <protection/>
    </xf>
    <xf numFmtId="174" fontId="9" fillId="34" borderId="0" xfId="0" applyFont="1" applyFill="1" applyAlignment="1" quotePrefix="1">
      <alignment horizontal="left"/>
    </xf>
    <xf numFmtId="174" fontId="9" fillId="33" borderId="0" xfId="0" applyFont="1" applyFill="1" applyAlignment="1" quotePrefix="1">
      <alignment horizontal="left"/>
    </xf>
    <xf numFmtId="174" fontId="9" fillId="0" borderId="0" xfId="0" applyFont="1" applyAlignment="1">
      <alignment textRotation="180"/>
    </xf>
    <xf numFmtId="3" fontId="9" fillId="34" borderId="0" xfId="0" applyNumberFormat="1" applyFont="1" applyFill="1" applyAlignment="1" applyProtection="1">
      <alignment/>
      <protection/>
    </xf>
    <xf numFmtId="174" fontId="9" fillId="0" borderId="0" xfId="0" applyFont="1" applyAlignment="1" quotePrefix="1">
      <alignment horizontal="left"/>
    </xf>
    <xf numFmtId="174" fontId="7" fillId="0" borderId="0" xfId="0" applyFont="1" applyAlignment="1">
      <alignment horizontal="left"/>
    </xf>
    <xf numFmtId="3" fontId="9" fillId="33" borderId="0" xfId="0" applyNumberFormat="1" applyFont="1" applyFill="1" applyAlignment="1" applyProtection="1">
      <alignment/>
      <protection/>
    </xf>
    <xf numFmtId="174" fontId="8" fillId="0" borderId="0" xfId="0" applyFont="1" applyAlignment="1">
      <alignment/>
    </xf>
    <xf numFmtId="174" fontId="5" fillId="0" borderId="0" xfId="0" applyFont="1" applyBorder="1" applyAlignment="1">
      <alignment/>
    </xf>
    <xf numFmtId="174" fontId="0" fillId="0" borderId="0" xfId="0" applyBorder="1" applyAlignment="1">
      <alignment/>
    </xf>
    <xf numFmtId="174" fontId="9" fillId="0" borderId="0" xfId="0" applyFont="1" applyBorder="1" applyAlignment="1">
      <alignment/>
    </xf>
    <xf numFmtId="174" fontId="7" fillId="0" borderId="0" xfId="0" applyFont="1" applyBorder="1" applyAlignment="1">
      <alignment/>
    </xf>
    <xf numFmtId="174" fontId="9" fillId="0" borderId="0" xfId="0" applyFont="1" applyBorder="1" applyAlignment="1">
      <alignment horizontal="center"/>
    </xf>
    <xf numFmtId="3" fontId="9" fillId="0" borderId="0" xfId="0" applyNumberFormat="1" applyFont="1" applyBorder="1" applyAlignment="1">
      <alignment/>
    </xf>
    <xf numFmtId="9" fontId="9" fillId="34" borderId="0" xfId="0" applyNumberFormat="1" applyFont="1" applyFill="1" applyBorder="1" applyAlignment="1" applyProtection="1">
      <alignment/>
      <protection/>
    </xf>
    <xf numFmtId="173" fontId="9" fillId="33" borderId="0" xfId="0" applyNumberFormat="1" applyFont="1" applyFill="1" applyBorder="1" applyAlignment="1" applyProtection="1">
      <alignment/>
      <protection/>
    </xf>
    <xf numFmtId="3" fontId="9" fillId="33" borderId="0" xfId="0" applyNumberFormat="1" applyFont="1" applyFill="1" applyBorder="1" applyAlignment="1" applyProtection="1">
      <alignment/>
      <protection/>
    </xf>
    <xf numFmtId="174" fontId="9" fillId="0" borderId="0" xfId="0" applyFont="1" applyBorder="1" applyAlignment="1">
      <alignment horizontal="left"/>
    </xf>
    <xf numFmtId="174" fontId="6" fillId="0" borderId="0" xfId="0" applyFont="1" applyAlignment="1">
      <alignment/>
    </xf>
    <xf numFmtId="174" fontId="6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4:AA358"/>
  <sheetViews>
    <sheetView showGridLines="0" tabSelected="1" zoomScalePageLayoutView="0" workbookViewId="0" topLeftCell="C88">
      <selection activeCell="Z124" activeCellId="3" sqref="Z118 Z120 Z122 Z124"/>
    </sheetView>
  </sheetViews>
  <sheetFormatPr defaultColWidth="9.75" defaultRowHeight="8.25"/>
  <cols>
    <col min="1" max="1" width="4.75" style="0" customWidth="1"/>
    <col min="2" max="2" width="30.5" style="0" customWidth="1"/>
    <col min="3" max="3" width="2.75" style="0" customWidth="1"/>
    <col min="4" max="4" width="12.5" style="0" hidden="1" customWidth="1"/>
    <col min="5" max="5" width="13.5" style="0" hidden="1" customWidth="1"/>
    <col min="6" max="6" width="14.75" style="2" customWidth="1"/>
    <col min="7" max="7" width="14.5" style="0" customWidth="1"/>
    <col min="8" max="8" width="14.75" style="0" customWidth="1"/>
    <col min="9" max="9" width="14.5" style="0" customWidth="1"/>
    <col min="10" max="10" width="14.75" style="2" customWidth="1"/>
    <col min="11" max="11" width="14.5" style="1" customWidth="1"/>
    <col min="12" max="12" width="14.75" style="1" customWidth="1"/>
    <col min="13" max="13" width="14.5" style="1" customWidth="1"/>
    <col min="14" max="14" width="14.75" style="1" customWidth="1"/>
    <col min="15" max="15" width="14.5" style="1" customWidth="1"/>
    <col min="16" max="16" width="14.75" style="1" customWidth="1"/>
    <col min="17" max="17" width="14.5" style="1" customWidth="1"/>
    <col min="18" max="18" width="14.75" style="1" customWidth="1"/>
    <col min="19" max="19" width="14.5" style="1" customWidth="1"/>
    <col min="20" max="20" width="14.75" style="1" customWidth="1"/>
    <col min="21" max="21" width="14.5" style="1" customWidth="1"/>
    <col min="22" max="22" width="14.75" style="27" customWidth="1"/>
    <col min="23" max="23" width="14.5" style="27" customWidth="1"/>
    <col min="24" max="24" width="14.75" style="27" customWidth="1"/>
    <col min="25" max="25" width="14.5" style="28" customWidth="1"/>
    <col min="26" max="26" width="14.75" style="27" customWidth="1"/>
  </cols>
  <sheetData>
    <row r="3" ht="9" customHeight="1"/>
    <row r="4" spans="1:27" ht="19.5" customHeight="1">
      <c r="A4" s="38" t="s">
        <v>59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</row>
    <row r="5" spans="2:27" ht="4.5" customHeight="1"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</row>
    <row r="6" spans="2:27" s="3" customFormat="1" ht="9.75" customHeight="1"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</row>
    <row r="7" spans="6:26" s="3" customFormat="1" ht="4.5" customHeight="1">
      <c r="F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29"/>
      <c r="W7" s="29"/>
      <c r="X7" s="29"/>
      <c r="Y7" s="30"/>
      <c r="Z7" s="29"/>
    </row>
    <row r="8" spans="6:26" s="3" customFormat="1" ht="4.5" customHeight="1">
      <c r="F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29"/>
      <c r="W8" s="29"/>
      <c r="X8" s="29"/>
      <c r="Y8" s="30"/>
      <c r="Z8" s="29"/>
    </row>
    <row r="9" spans="2:26" s="3" customFormat="1" ht="4.5" customHeight="1">
      <c r="B9" s="6"/>
      <c r="C9" s="6"/>
      <c r="D9" s="6"/>
      <c r="E9" s="6"/>
      <c r="F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29"/>
      <c r="W9" s="29"/>
      <c r="X9" s="29"/>
      <c r="Y9" s="30"/>
      <c r="Z9" s="29"/>
    </row>
    <row r="10" spans="2:26" s="3" customFormat="1" ht="4.5" customHeight="1">
      <c r="B10" s="6"/>
      <c r="C10" s="6"/>
      <c r="D10" s="6"/>
      <c r="E10" s="6"/>
      <c r="F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29"/>
      <c r="W10" s="29"/>
      <c r="X10" s="29"/>
      <c r="Y10" s="30"/>
      <c r="Z10" s="29"/>
    </row>
    <row r="11" spans="2:26" s="3" customFormat="1" ht="4.5" customHeight="1">
      <c r="B11" s="6"/>
      <c r="C11" s="6"/>
      <c r="D11" s="6"/>
      <c r="E11" s="6"/>
      <c r="F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29"/>
      <c r="W11" s="29"/>
      <c r="X11" s="29"/>
      <c r="Y11" s="30"/>
      <c r="Z11" s="29"/>
    </row>
    <row r="12" spans="2:27" s="3" customFormat="1" ht="15" customHeight="1">
      <c r="B12" s="6"/>
      <c r="C12" s="6"/>
      <c r="D12" s="7"/>
      <c r="E12" s="8" t="s">
        <v>0</v>
      </c>
      <c r="F12" s="4"/>
      <c r="G12" s="10" t="s">
        <v>1</v>
      </c>
      <c r="I12" s="10" t="s">
        <v>1</v>
      </c>
      <c r="J12" s="4"/>
      <c r="K12" s="10" t="s">
        <v>1</v>
      </c>
      <c r="L12" s="4"/>
      <c r="M12" s="10" t="s">
        <v>1</v>
      </c>
      <c r="N12" s="4"/>
      <c r="O12" s="10" t="s">
        <v>1</v>
      </c>
      <c r="P12" s="4"/>
      <c r="Q12" s="10" t="s">
        <v>1</v>
      </c>
      <c r="R12" s="4"/>
      <c r="S12" s="10" t="s">
        <v>1</v>
      </c>
      <c r="T12" s="4"/>
      <c r="U12" s="10" t="s">
        <v>1</v>
      </c>
      <c r="V12" s="29"/>
      <c r="W12" s="31" t="s">
        <v>1</v>
      </c>
      <c r="X12" s="29"/>
      <c r="Y12" s="31" t="s">
        <v>1</v>
      </c>
      <c r="Z12" s="29"/>
      <c r="AA12" s="4"/>
    </row>
    <row r="13" spans="2:27" s="3" customFormat="1" ht="15" customHeight="1">
      <c r="B13" s="11" t="s">
        <v>2</v>
      </c>
      <c r="C13" s="7"/>
      <c r="D13" s="9" t="s">
        <v>4</v>
      </c>
      <c r="E13" s="8" t="s">
        <v>3</v>
      </c>
      <c r="F13" s="12">
        <v>2002</v>
      </c>
      <c r="G13" s="10" t="s">
        <v>5</v>
      </c>
      <c r="H13" s="4">
        <v>2003</v>
      </c>
      <c r="I13" s="10" t="s">
        <v>5</v>
      </c>
      <c r="J13" s="4">
        <v>2004</v>
      </c>
      <c r="K13" s="10" t="s">
        <v>5</v>
      </c>
      <c r="L13" s="4">
        <v>2005</v>
      </c>
      <c r="M13" s="10" t="s">
        <v>5</v>
      </c>
      <c r="N13" s="4">
        <v>2006</v>
      </c>
      <c r="O13" s="10" t="s">
        <v>5</v>
      </c>
      <c r="P13" s="4">
        <v>2007</v>
      </c>
      <c r="Q13" s="10" t="s">
        <v>5</v>
      </c>
      <c r="R13" s="4">
        <v>2008</v>
      </c>
      <c r="S13" s="10" t="s">
        <v>5</v>
      </c>
      <c r="T13" s="4">
        <v>2009</v>
      </c>
      <c r="U13" s="10" t="s">
        <v>5</v>
      </c>
      <c r="V13" s="29">
        <v>2010</v>
      </c>
      <c r="W13" s="31" t="s">
        <v>5</v>
      </c>
      <c r="X13" s="29">
        <v>2011</v>
      </c>
      <c r="Y13" s="31" t="s">
        <v>5</v>
      </c>
      <c r="Z13" s="29">
        <v>2012</v>
      </c>
      <c r="AA13" s="4"/>
    </row>
    <row r="14" spans="2:26" s="3" customFormat="1" ht="15" customHeight="1">
      <c r="B14" s="7"/>
      <c r="C14" s="7"/>
      <c r="D14" s="7"/>
      <c r="E14" s="7"/>
      <c r="F14" s="4"/>
      <c r="H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29"/>
      <c r="W14" s="29"/>
      <c r="X14" s="29"/>
      <c r="Y14" s="30"/>
      <c r="Z14" s="29"/>
    </row>
    <row r="15" spans="2:27" s="3" customFormat="1" ht="15" customHeight="1">
      <c r="B15" s="13" t="s">
        <v>6</v>
      </c>
      <c r="C15" s="14"/>
      <c r="D15" s="15">
        <v>8804</v>
      </c>
      <c r="E15" s="16" t="e">
        <f>((#REF!-D15)/D15)</f>
        <v>#REF!</v>
      </c>
      <c r="F15" s="17">
        <v>31228</v>
      </c>
      <c r="G15" s="16">
        <f>((H15-F15)/F15)</f>
        <v>0.07128218265659024</v>
      </c>
      <c r="H15" s="17">
        <v>33454</v>
      </c>
      <c r="I15" s="16">
        <f>((J15-H15)/H15)</f>
        <v>0.061816225264542356</v>
      </c>
      <c r="J15" s="17">
        <f>J17+J19+J21+J23</f>
        <v>35522</v>
      </c>
      <c r="K15" s="16">
        <f>((L15-J15)/J15)</f>
        <v>0.15531220088958955</v>
      </c>
      <c r="L15" s="17">
        <f>L17+L19+L21+L23</f>
        <v>41039</v>
      </c>
      <c r="M15" s="16">
        <f>((N15-L15)/L15)</f>
        <v>0.08138599868417846</v>
      </c>
      <c r="N15" s="17">
        <f>N17+N19+N21+N23</f>
        <v>44379</v>
      </c>
      <c r="O15" s="16">
        <f>((P15-N15)/N15)</f>
        <v>0.08438675950336871</v>
      </c>
      <c r="P15" s="17">
        <f>P17+P19+P21+P23</f>
        <v>48124</v>
      </c>
      <c r="Q15" s="16">
        <f>((R15-P15)/P15)</f>
        <v>0.09059928517995179</v>
      </c>
      <c r="R15" s="17">
        <f>SUM(R17,R19,R21,R23)</f>
        <v>52484</v>
      </c>
      <c r="S15" s="16">
        <f>((T15-R15)/R15)</f>
        <v>0.05472143891471687</v>
      </c>
      <c r="T15" s="17">
        <f>SUM(T17,T19,T21,T23)</f>
        <v>55356</v>
      </c>
      <c r="U15" s="16">
        <f>((V15-T15)/T15)</f>
        <v>0.0938470987788135</v>
      </c>
      <c r="V15" s="32">
        <f>SUM(V17,V19,V21,V23)</f>
        <v>60551</v>
      </c>
      <c r="W15" s="33">
        <f>((X15-V15)/V15)</f>
        <v>0.05279846740763984</v>
      </c>
      <c r="X15" s="32">
        <f>X17+X19+X21+X23</f>
        <v>63748</v>
      </c>
      <c r="Y15" s="33">
        <f>((Z15-X15)/X15)</f>
        <v>0.03954633870866537</v>
      </c>
      <c r="Z15" s="32">
        <f>Z17+Z19+Z21+Z23</f>
        <v>66269</v>
      </c>
      <c r="AA15" s="16"/>
    </row>
    <row r="16" spans="2:26" s="3" customFormat="1" ht="15" customHeight="1">
      <c r="B16" s="11" t="s">
        <v>7</v>
      </c>
      <c r="C16" s="7"/>
      <c r="D16" s="18">
        <f>(D15/$D$126)</f>
        <v>0.016450355577313308</v>
      </c>
      <c r="E16" s="7"/>
      <c r="F16" s="18">
        <f>(F15/$F$126)</f>
        <v>0.01969579619505574</v>
      </c>
      <c r="H16" s="18">
        <f>(H15/$H$126)</f>
        <v>0.01925708210364655</v>
      </c>
      <c r="J16" s="18">
        <f>(J15/$J$126)</f>
        <v>0.018816910958432437</v>
      </c>
      <c r="K16" s="4"/>
      <c r="L16" s="18">
        <f>(L15/$L$126)</f>
        <v>0.019488527654296248</v>
      </c>
      <c r="M16" s="4"/>
      <c r="N16" s="18">
        <f>(N15/$N$126)</f>
        <v>0.019189997799024566</v>
      </c>
      <c r="O16" s="4"/>
      <c r="P16" s="18">
        <f>(P15/$P$126)</f>
        <v>0.018995583459742935</v>
      </c>
      <c r="Q16" s="4"/>
      <c r="R16" s="18">
        <f>(R15/$R$126)</f>
        <v>0.01917962904425267</v>
      </c>
      <c r="S16" s="4"/>
      <c r="T16" s="18">
        <f>(T15/$T$126)</f>
        <v>0.018893290588270228</v>
      </c>
      <c r="U16" s="4"/>
      <c r="V16" s="34">
        <f>(V15/$V$126)</f>
        <v>0.01884430751036731</v>
      </c>
      <c r="W16" s="29"/>
      <c r="X16" s="34">
        <f>(X15/$X$126)</f>
        <v>0.0184454951070885</v>
      </c>
      <c r="Y16" s="30"/>
      <c r="Z16" s="34">
        <f>(Z15/$Z$126)</f>
        <v>0.017918255075766405</v>
      </c>
    </row>
    <row r="17" spans="2:27" s="3" customFormat="1" ht="15" customHeight="1">
      <c r="B17" s="13" t="s">
        <v>48</v>
      </c>
      <c r="C17" s="14"/>
      <c r="D17" s="15">
        <v>3816</v>
      </c>
      <c r="E17" s="16" t="e">
        <f>((#REF!-D17)/D17)</f>
        <v>#REF!</v>
      </c>
      <c r="F17" s="17">
        <v>12728</v>
      </c>
      <c r="G17" s="16">
        <f>((H17-F17)/F17)</f>
        <v>0.07793840351979887</v>
      </c>
      <c r="H17" s="17">
        <v>13720</v>
      </c>
      <c r="I17" s="16">
        <f>((J17-H17)/H17)</f>
        <v>0.0024052478134110786</v>
      </c>
      <c r="J17" s="17">
        <v>13753</v>
      </c>
      <c r="K17" s="16">
        <f>((L17-J17)/J17)</f>
        <v>0.22046099032938268</v>
      </c>
      <c r="L17" s="17">
        <v>16785</v>
      </c>
      <c r="M17" s="16">
        <f>((N17-L17)/L17)</f>
        <v>0.07101578790586834</v>
      </c>
      <c r="N17" s="17">
        <v>17977</v>
      </c>
      <c r="O17" s="16">
        <f>((P17-N17)/N17)</f>
        <v>0.04778327863380987</v>
      </c>
      <c r="P17" s="17">
        <v>18836</v>
      </c>
      <c r="Q17" s="16">
        <f>((R17-P17)/P17)</f>
        <v>0.08398810787853048</v>
      </c>
      <c r="R17" s="17">
        <v>20418</v>
      </c>
      <c r="S17" s="16">
        <f>((T17-R17)/R17)</f>
        <v>0.009844255069056715</v>
      </c>
      <c r="T17" s="17">
        <v>20619</v>
      </c>
      <c r="U17" s="16">
        <f>((V17-T17)/T17)</f>
        <v>0.04966293224695669</v>
      </c>
      <c r="V17" s="32">
        <v>21643</v>
      </c>
      <c r="W17" s="33">
        <f>((X17-V17)/V17)</f>
        <v>0.030864482742688167</v>
      </c>
      <c r="X17" s="32">
        <v>22311</v>
      </c>
      <c r="Y17" s="33">
        <f>((Z17-X17)/X17)</f>
        <v>0.015194298776388329</v>
      </c>
      <c r="Z17" s="32">
        <v>22650</v>
      </c>
      <c r="AA17" s="16"/>
    </row>
    <row r="18" spans="2:26" s="3" customFormat="1" ht="15" customHeight="1">
      <c r="B18" s="11" t="s">
        <v>8</v>
      </c>
      <c r="C18" s="7"/>
      <c r="D18" s="18">
        <f>(D17/$D$126)</f>
        <v>0.007130231358817308</v>
      </c>
      <c r="E18" s="7"/>
      <c r="F18" s="18">
        <f>(F17/$F$126)</f>
        <v>0.00802767048708433</v>
      </c>
      <c r="H18" s="18">
        <f>(H17/$H$126)</f>
        <v>0.007897625589227915</v>
      </c>
      <c r="J18" s="18">
        <f>(J17/$J$126)</f>
        <v>0.007285315478050822</v>
      </c>
      <c r="K18" s="4"/>
      <c r="L18" s="18">
        <f>(L17/$L$126)</f>
        <v>0.007970831079640403</v>
      </c>
      <c r="M18" s="4"/>
      <c r="N18" s="18">
        <f>(N17/$N$126)</f>
        <v>0.007773464711531684</v>
      </c>
      <c r="O18" s="4"/>
      <c r="P18" s="18">
        <f>(P17/$P$126)</f>
        <v>0.007434976519984164</v>
      </c>
      <c r="Q18" s="4"/>
      <c r="R18" s="18">
        <f>(R17/$R$126)</f>
        <v>0.007461505712703892</v>
      </c>
      <c r="S18" s="4"/>
      <c r="T18" s="18">
        <f>(T17/$T$126)</f>
        <v>0.007037371895359921</v>
      </c>
      <c r="U18" s="4"/>
      <c r="V18" s="34">
        <f>(V17/$V$126)</f>
        <v>0.006735600525951342</v>
      </c>
      <c r="W18" s="29"/>
      <c r="X18" s="34">
        <f>(X17/$X$126)</f>
        <v>0.006455691807339078</v>
      </c>
      <c r="Y18" s="30"/>
      <c r="Z18" s="34">
        <f>(Z17/$Z$126)</f>
        <v>0.0061242583631276925</v>
      </c>
    </row>
    <row r="19" spans="2:27" s="3" customFormat="1" ht="15" customHeight="1">
      <c r="B19" s="19" t="s">
        <v>9</v>
      </c>
      <c r="C19" s="14"/>
      <c r="D19" s="15">
        <v>1552</v>
      </c>
      <c r="E19" s="16" t="e">
        <f>((#REF!-D19)/D19)</f>
        <v>#REF!</v>
      </c>
      <c r="F19" s="17">
        <v>9972</v>
      </c>
      <c r="G19" s="16">
        <f>((H19-F19)/F19)</f>
        <v>0.06718812675491376</v>
      </c>
      <c r="H19" s="17">
        <v>10642</v>
      </c>
      <c r="I19" s="16">
        <f>((J19-H19)/H19)</f>
        <v>0.10007517383950386</v>
      </c>
      <c r="J19" s="17">
        <v>11707</v>
      </c>
      <c r="K19" s="16">
        <f>((L19-J19)/J19)</f>
        <v>0.048432561715213124</v>
      </c>
      <c r="L19" s="17">
        <v>12274</v>
      </c>
      <c r="M19" s="16">
        <f>((N19-L19)/L19)</f>
        <v>0.024930747922437674</v>
      </c>
      <c r="N19" s="17">
        <v>12580</v>
      </c>
      <c r="O19" s="16">
        <f>((P19-N19)/N19)</f>
        <v>0.07774244833068363</v>
      </c>
      <c r="P19" s="17">
        <v>13558</v>
      </c>
      <c r="Q19" s="16">
        <f>((R19-P19)/P19)</f>
        <v>0.041451541525298716</v>
      </c>
      <c r="R19" s="17">
        <v>14120</v>
      </c>
      <c r="S19" s="16">
        <f>((T19-R19)/R19)</f>
        <v>0.03321529745042493</v>
      </c>
      <c r="T19" s="17">
        <v>14589</v>
      </c>
      <c r="U19" s="16">
        <f>((V19-T19)/T19)</f>
        <v>0.030022619782027554</v>
      </c>
      <c r="V19" s="32">
        <v>15027</v>
      </c>
      <c r="W19" s="33">
        <f>((X19-V19)/V19)</f>
        <v>0.08245158714314234</v>
      </c>
      <c r="X19" s="32">
        <v>16266</v>
      </c>
      <c r="Y19" s="33">
        <f>((Z19-X19)/X19)</f>
        <v>-0.004795278495020288</v>
      </c>
      <c r="Z19" s="32">
        <v>16188</v>
      </c>
      <c r="AA19" s="16"/>
    </row>
    <row r="20" spans="2:27" s="3" customFormat="1" ht="15" customHeight="1">
      <c r="B20" s="20" t="s">
        <v>10</v>
      </c>
      <c r="C20" s="7"/>
      <c r="D20" s="18">
        <f>(D19/$D$126)</f>
        <v>0.002899926380734922</v>
      </c>
      <c r="E20" s="7"/>
      <c r="F20" s="18">
        <f>(F19/$F$126)</f>
        <v>0.006289435111345455</v>
      </c>
      <c r="H20" s="18">
        <f>(H19/$H$126)</f>
        <v>0.006125840489836987</v>
      </c>
      <c r="J20" s="18">
        <f>(J19/$J$126)</f>
        <v>0.006201497004402019</v>
      </c>
      <c r="K20" s="4"/>
      <c r="L20" s="18">
        <f>(L19/$L$126)</f>
        <v>0.005828655387042378</v>
      </c>
      <c r="M20" s="4"/>
      <c r="N20" s="18">
        <f>(N19/$N$126)</f>
        <v>0.005439738892533158</v>
      </c>
      <c r="O20" s="4"/>
      <c r="P20" s="18">
        <f>(P19/$P$126)</f>
        <v>0.00535163578562037</v>
      </c>
      <c r="Q20" s="4"/>
      <c r="R20" s="18">
        <f>(R19/$R$126)</f>
        <v>0.0051599794624046895</v>
      </c>
      <c r="S20" s="4"/>
      <c r="T20" s="18">
        <f>(T19/$T$126)</f>
        <v>0.004979301546214942</v>
      </c>
      <c r="U20" s="4"/>
      <c r="V20" s="34">
        <f>(V19/$V$126)</f>
        <v>0.00467660994794949</v>
      </c>
      <c r="W20" s="29"/>
      <c r="X20" s="34">
        <f>(X19/$X$126)</f>
        <v>0.0047065699851274005</v>
      </c>
      <c r="Y20" s="30"/>
      <c r="Z20" s="34">
        <f>(Z19/$Z$126)</f>
        <v>0.004377019619528084</v>
      </c>
      <c r="AA20" s="18"/>
    </row>
    <row r="21" spans="2:26" s="3" customFormat="1" ht="15" customHeight="1">
      <c r="B21" s="11" t="s">
        <v>60</v>
      </c>
      <c r="C21" s="7"/>
      <c r="D21" s="18"/>
      <c r="E21" s="7"/>
      <c r="F21" s="17">
        <v>7170</v>
      </c>
      <c r="G21" s="16">
        <f>((H21-F21)/F21)</f>
        <v>0.0601115760111576</v>
      </c>
      <c r="H21" s="17">
        <v>7601</v>
      </c>
      <c r="I21" s="16">
        <f>((J21-H21)/H21)</f>
        <v>0.09919747401657676</v>
      </c>
      <c r="J21" s="17">
        <v>8355</v>
      </c>
      <c r="K21" s="16">
        <f>((L21-J21)/J21)</f>
        <v>0.2101735487731897</v>
      </c>
      <c r="L21" s="17">
        <v>10111</v>
      </c>
      <c r="M21" s="16">
        <f>((N21-L21)/L21)</f>
        <v>0.16734249826921174</v>
      </c>
      <c r="N21" s="17">
        <v>11803</v>
      </c>
      <c r="O21" s="16">
        <f>((P21-N21)/N21)</f>
        <v>0.13615182580699822</v>
      </c>
      <c r="P21" s="17">
        <v>13410</v>
      </c>
      <c r="Q21" s="16">
        <f>((R21-P21)/P21)</f>
        <v>0.15421327367636092</v>
      </c>
      <c r="R21" s="17">
        <v>15478</v>
      </c>
      <c r="S21" s="16">
        <f>((T21-R21)/R21)</f>
        <v>0.12333634836542189</v>
      </c>
      <c r="T21" s="17">
        <v>17387</v>
      </c>
      <c r="U21" s="16">
        <f>((V21-T21)/T21)</f>
        <v>0.19048714556852822</v>
      </c>
      <c r="V21" s="32">
        <v>20699</v>
      </c>
      <c r="W21" s="33">
        <f>((X21-V21)/V21)</f>
        <v>0.051500072467268954</v>
      </c>
      <c r="X21" s="32">
        <v>21765</v>
      </c>
      <c r="Y21" s="33">
        <f>((Z21-X21)/X21)</f>
        <v>0.08389616356535723</v>
      </c>
      <c r="Z21" s="32">
        <v>23591</v>
      </c>
    </row>
    <row r="22" spans="2:26" s="3" customFormat="1" ht="15" customHeight="1">
      <c r="B22" s="11" t="s">
        <v>52</v>
      </c>
      <c r="C22" s="7"/>
      <c r="D22" s="18"/>
      <c r="E22" s="7"/>
      <c r="F22" s="18">
        <f>(F21/$F$126)</f>
        <v>0.004522187098711082</v>
      </c>
      <c r="H22" s="18">
        <f>(H21/$H$126)</f>
        <v>0.004375353651874737</v>
      </c>
      <c r="J22" s="18">
        <f>(J21/$J$126)</f>
        <v>0.004425856963507207</v>
      </c>
      <c r="K22" s="4"/>
      <c r="L22" s="18">
        <f>(L21/$L$126)</f>
        <v>0.004801493776958244</v>
      </c>
      <c r="M22" s="4"/>
      <c r="N22" s="18">
        <f>(N21/$N$126)</f>
        <v>0.005103755019759052</v>
      </c>
      <c r="O22" s="4"/>
      <c r="P22" s="18">
        <f>(P21/$P$126)</f>
        <v>0.0052932169851872815</v>
      </c>
      <c r="Q22" s="4"/>
      <c r="R22" s="18">
        <f>(R21/$R$126)</f>
        <v>0.005656243776140211</v>
      </c>
      <c r="S22" s="4"/>
      <c r="T22" s="18">
        <f>(T21/$T$126)</f>
        <v>0.005934273492634122</v>
      </c>
      <c r="U22" s="4"/>
      <c r="V22" s="34">
        <f>(V21/$V$126)</f>
        <v>0.006441814687735842</v>
      </c>
      <c r="W22" s="29"/>
      <c r="X22" s="34">
        <f>(X21/$X$126)</f>
        <v>0.006297706610494152</v>
      </c>
      <c r="Y22" s="30"/>
      <c r="Z22" s="34">
        <f>(Z21/$Z$126)</f>
        <v>0.006378692231547258</v>
      </c>
    </row>
    <row r="23" spans="2:26" s="3" customFormat="1" ht="15" customHeight="1">
      <c r="B23" s="11" t="s">
        <v>61</v>
      </c>
      <c r="C23" s="7"/>
      <c r="D23" s="18"/>
      <c r="E23" s="7"/>
      <c r="F23" s="17">
        <v>1358</v>
      </c>
      <c r="G23" s="16">
        <f>((H23-F23)/F23)</f>
        <v>0.0979381443298969</v>
      </c>
      <c r="H23" s="17">
        <v>1491</v>
      </c>
      <c r="I23" s="16">
        <f>((J23-H23)/H23)</f>
        <v>0.1448692152917505</v>
      </c>
      <c r="J23" s="17">
        <v>1707</v>
      </c>
      <c r="K23" s="16">
        <f>((L23-J23)/J23)</f>
        <v>0.09490333919156414</v>
      </c>
      <c r="L23" s="17">
        <v>1869</v>
      </c>
      <c r="M23" s="16">
        <f>((N23-L23)/L23)</f>
        <v>0.08025682182985554</v>
      </c>
      <c r="N23" s="17">
        <v>2019</v>
      </c>
      <c r="O23" s="16">
        <f>((P23-N23)/N23)</f>
        <v>0.1490837048043586</v>
      </c>
      <c r="P23" s="17">
        <v>2320</v>
      </c>
      <c r="Q23" s="16">
        <f>((R23-P23)/P23)</f>
        <v>0.06379310344827586</v>
      </c>
      <c r="R23" s="17">
        <v>2468</v>
      </c>
      <c r="S23" s="16">
        <f>((T23-R23)/R23)</f>
        <v>0.11871961102106969</v>
      </c>
      <c r="T23" s="17">
        <v>2761</v>
      </c>
      <c r="U23" s="16">
        <f>((V23-T23)/T23)</f>
        <v>0.15248098515030786</v>
      </c>
      <c r="V23" s="32">
        <v>3182</v>
      </c>
      <c r="W23" s="33">
        <f>((X23-V23)/V23)</f>
        <v>0.07039597737272156</v>
      </c>
      <c r="X23" s="32">
        <v>3406</v>
      </c>
      <c r="Y23" s="33">
        <f>((Z23-X23)/X23)</f>
        <v>0.12742219612448621</v>
      </c>
      <c r="Z23" s="32">
        <v>3840</v>
      </c>
    </row>
    <row r="24" spans="2:26" s="3" customFormat="1" ht="15" customHeight="1">
      <c r="B24" s="11" t="s">
        <v>52</v>
      </c>
      <c r="C24" s="7"/>
      <c r="D24" s="18"/>
      <c r="E24" s="7"/>
      <c r="F24" s="18">
        <f>(F23/$F$126)</f>
        <v>0.0008565034979148744</v>
      </c>
      <c r="H24" s="18">
        <f>(H23/$H$126)</f>
        <v>0.0008582623727069112</v>
      </c>
      <c r="J24" s="18">
        <f>(J23/$J$126)</f>
        <v>0.0009042415124723881</v>
      </c>
      <c r="K24" s="4"/>
      <c r="L24" s="18">
        <f>(L23/$L$126)</f>
        <v>0.0008875474106552227</v>
      </c>
      <c r="M24" s="4"/>
      <c r="N24" s="18">
        <f>(N23/$N$126)</f>
        <v>0.0008730391752006714</v>
      </c>
      <c r="O24" s="4"/>
      <c r="P24" s="18">
        <f>(P23/$P$126)</f>
        <v>0.000915754168951118</v>
      </c>
      <c r="Q24" s="4"/>
      <c r="R24" s="18">
        <f>(R23/$R$126)</f>
        <v>0.0009019000930038791</v>
      </c>
      <c r="S24" s="4"/>
      <c r="T24" s="18">
        <f>(T23/$T$126)</f>
        <v>0.0009423436540612418</v>
      </c>
      <c r="U24" s="4"/>
      <c r="V24" s="34">
        <f>(V23/$V$126)</f>
        <v>0.0009902823487306367</v>
      </c>
      <c r="W24" s="29"/>
      <c r="X24" s="34">
        <f>(X23/$X$126)</f>
        <v>0.0009855267041278695</v>
      </c>
      <c r="Y24" s="30"/>
      <c r="Z24" s="34">
        <f>(Z23/$Z$126)</f>
        <v>0.0010382848615633703</v>
      </c>
    </row>
    <row r="25" spans="2:26" s="3" customFormat="1" ht="15" customHeight="1">
      <c r="B25" s="13" t="s">
        <v>11</v>
      </c>
      <c r="C25" s="14"/>
      <c r="D25" s="15">
        <v>37086</v>
      </c>
      <c r="E25" s="16" t="e">
        <f>((#REF!-D25)/D25)</f>
        <v>#REF!</v>
      </c>
      <c r="F25" s="17">
        <v>97762</v>
      </c>
      <c r="G25" s="16">
        <f>((H25-F25)/F25)</f>
        <v>0.06323520386244144</v>
      </c>
      <c r="H25" s="17">
        <v>103944</v>
      </c>
      <c r="I25" s="16">
        <f>((J25-H25)/H25)</f>
        <v>0.06888324482413608</v>
      </c>
      <c r="J25" s="17">
        <v>111104</v>
      </c>
      <c r="K25" s="16">
        <f>((L25-J25)/J25)</f>
        <v>0.0930839573732719</v>
      </c>
      <c r="L25" s="17">
        <v>121446</v>
      </c>
      <c r="M25" s="16">
        <f>((N25-L25)/L25)</f>
        <v>0.08511601864203021</v>
      </c>
      <c r="N25" s="17">
        <v>131783</v>
      </c>
      <c r="O25" s="16">
        <f>((P25-N25)/N25)</f>
        <v>0.09874566522237314</v>
      </c>
      <c r="P25" s="17">
        <v>144796</v>
      </c>
      <c r="Q25" s="16">
        <f>((R25-P25)/P25)</f>
        <v>0.06704605099588386</v>
      </c>
      <c r="R25" s="17">
        <v>154504</v>
      </c>
      <c r="S25" s="16">
        <f>((T25-R25)/R25)</f>
        <v>0.032853518355511833</v>
      </c>
      <c r="T25" s="17">
        <v>159580</v>
      </c>
      <c r="U25" s="16">
        <f>((V25-T25)/T25)</f>
        <v>0.08103772402556711</v>
      </c>
      <c r="V25" s="32">
        <v>172512</v>
      </c>
      <c r="W25" s="33">
        <f>((X25-V25)/V25)</f>
        <v>0.06947342793544797</v>
      </c>
      <c r="X25" s="32">
        <v>184497</v>
      </c>
      <c r="Y25" s="33">
        <f>((Z25-X25)/X25)</f>
        <v>0.039436955614454434</v>
      </c>
      <c r="Z25" s="32">
        <v>191773</v>
      </c>
    </row>
    <row r="26" spans="2:26" s="3" customFormat="1" ht="15" customHeight="1">
      <c r="B26" s="11" t="s">
        <v>7</v>
      </c>
      <c r="C26" s="7"/>
      <c r="D26" s="18">
        <f>(D25/$D$126)</f>
        <v>0.06929553463655626</v>
      </c>
      <c r="E26" s="7"/>
      <c r="F26" s="18">
        <f>(F25/$F$126)</f>
        <v>0.06165942191690276</v>
      </c>
      <c r="H26" s="18">
        <f>(H25/$H$126)</f>
        <v>0.059833148268710376</v>
      </c>
      <c r="J26" s="18">
        <f>(J25/$J$126)</f>
        <v>0.05885462741753498</v>
      </c>
      <c r="K26" s="4"/>
      <c r="L26" s="18">
        <f>(L25/$L$126)</f>
        <v>0.05767206144164483</v>
      </c>
      <c r="M26" s="4"/>
      <c r="N26" s="18">
        <f>(N25/$N$126)</f>
        <v>0.056984507986859875</v>
      </c>
      <c r="O26" s="4"/>
      <c r="P26" s="18">
        <f>(P25/$P$126)</f>
        <v>0.057154112348037106</v>
      </c>
      <c r="Q26" s="4"/>
      <c r="R26" s="18">
        <f>(R25/$R$126)</f>
        <v>0.05646157697304349</v>
      </c>
      <c r="S26" s="4"/>
      <c r="T26" s="18">
        <f>(T25/$T$126)</f>
        <v>0.054465483634586365</v>
      </c>
      <c r="U26" s="4"/>
      <c r="V26" s="34">
        <f>(V25/$V$126)</f>
        <v>0.05368811707863595</v>
      </c>
      <c r="W26" s="29"/>
      <c r="X26" s="34">
        <f>(X25/$X$126)</f>
        <v>0.05338423967453892</v>
      </c>
      <c r="Y26" s="30"/>
      <c r="Z26" s="34">
        <f>(Z25/$Z$126)</f>
        <v>0.05185286530119589</v>
      </c>
    </row>
    <row r="27" spans="2:26" s="3" customFormat="1" ht="15" customHeight="1">
      <c r="B27" s="19" t="s">
        <v>12</v>
      </c>
      <c r="C27" s="14"/>
      <c r="D27" s="15">
        <v>85708</v>
      </c>
      <c r="E27" s="16" t="e">
        <f>((#REF!-D27)/D27)</f>
        <v>#REF!</v>
      </c>
      <c r="F27" s="17">
        <v>199309</v>
      </c>
      <c r="G27" s="16">
        <f>((H27-F27)/F27)</f>
        <v>0.06765876101932175</v>
      </c>
      <c r="H27" s="17">
        <v>212794</v>
      </c>
      <c r="I27" s="16">
        <f>((J27-H27)/H27)</f>
        <v>0.05843209864939801</v>
      </c>
      <c r="J27" s="17">
        <f>J29+J31</f>
        <v>225228</v>
      </c>
      <c r="K27" s="16">
        <f>((L27-J27)/J27)</f>
        <v>0.06739392970678601</v>
      </c>
      <c r="L27" s="17">
        <f>L29+L31</f>
        <v>240407</v>
      </c>
      <c r="M27" s="16">
        <f>((N27-L27)/L27)</f>
        <v>0.06396236382468065</v>
      </c>
      <c r="N27" s="17">
        <f>N29+N31</f>
        <v>255784</v>
      </c>
      <c r="O27" s="16">
        <f>((P27-N27)/N27)</f>
        <v>0.07905107434397773</v>
      </c>
      <c r="P27" s="17">
        <f>P29+P31</f>
        <v>276004</v>
      </c>
      <c r="Q27" s="16">
        <f>((R27-P27)/P27)</f>
        <v>0.057731047376124986</v>
      </c>
      <c r="R27" s="17">
        <f>SUM(R29,R31)</f>
        <v>291938</v>
      </c>
      <c r="S27" s="16">
        <f>((T27-R27)/R27)</f>
        <v>0.039785844939678974</v>
      </c>
      <c r="T27" s="17">
        <f>SUM(T29,T31)</f>
        <v>303553</v>
      </c>
      <c r="U27" s="16">
        <f>((V27-T27)/T27)</f>
        <v>0.07020849736289873</v>
      </c>
      <c r="V27" s="32">
        <f>SUM(V29,V31)</f>
        <v>324865</v>
      </c>
      <c r="W27" s="33">
        <f>((X27-V27)/V27)</f>
        <v>0.04828467209456236</v>
      </c>
      <c r="X27" s="32">
        <f>X29+X31</f>
        <v>340551</v>
      </c>
      <c r="Y27" s="33">
        <f>((Z27-X27)/X27)</f>
        <v>0.06121256434425387</v>
      </c>
      <c r="Z27" s="32">
        <f>Z29+Z31</f>
        <v>361397</v>
      </c>
    </row>
    <row r="28" spans="2:26" s="3" customFormat="1" ht="15" customHeight="1">
      <c r="B28" s="11" t="s">
        <v>7</v>
      </c>
      <c r="C28" s="7"/>
      <c r="D28" s="18">
        <f>(D27/$D$126)</f>
        <v>0.16014619216496695</v>
      </c>
      <c r="E28" s="7"/>
      <c r="F28" s="18">
        <f>(F27/$F$126)</f>
        <v>0.1257060792827067</v>
      </c>
      <c r="H28" s="18">
        <f>(H27/$H$126)</f>
        <v>0.12249033087712573</v>
      </c>
      <c r="J28" s="18">
        <f>(J27/$J$126)</f>
        <v>0.1193090259936327</v>
      </c>
      <c r="K28" s="4"/>
      <c r="L28" s="18">
        <f>(L27/$L$126)</f>
        <v>0.1141640504833548</v>
      </c>
      <c r="M28" s="4"/>
      <c r="N28" s="18">
        <f>(N27/$N$126)</f>
        <v>0.11060398830585862</v>
      </c>
      <c r="O28" s="4"/>
      <c r="P28" s="18">
        <f>(P27/$P$126)</f>
        <v>0.1089447472617174</v>
      </c>
      <c r="Q28" s="4"/>
      <c r="R28" s="18">
        <f>(R27/$R$126)</f>
        <v>0.10668513344868981</v>
      </c>
      <c r="S28" s="4"/>
      <c r="T28" s="18">
        <f>(T27/$T$126)</f>
        <v>0.10360421703051508</v>
      </c>
      <c r="U28" s="4"/>
      <c r="V28" s="34">
        <f>(V27/$V$126)</f>
        <v>0.10110247492783729</v>
      </c>
      <c r="W28" s="29"/>
      <c r="X28" s="34">
        <f>(X27/$X$126)</f>
        <v>0.09853849225409575</v>
      </c>
      <c r="Y28" s="30"/>
      <c r="Z28" s="34">
        <f>(Z27/$Z$126)</f>
        <v>0.09771693596729619</v>
      </c>
    </row>
    <row r="29" spans="2:26" s="3" customFormat="1" ht="15" customHeight="1">
      <c r="B29" s="13" t="s">
        <v>13</v>
      </c>
      <c r="C29" s="14"/>
      <c r="D29" s="15">
        <v>71769</v>
      </c>
      <c r="E29" s="16" t="e">
        <f>((#REF!-D29)/D29)</f>
        <v>#REF!</v>
      </c>
      <c r="F29" s="17">
        <v>157524</v>
      </c>
      <c r="G29" s="16">
        <f>((H29-F29)/F29)</f>
        <v>0.05901957796907138</v>
      </c>
      <c r="H29" s="17">
        <v>166821</v>
      </c>
      <c r="I29" s="16">
        <f>((J29-H29)/H29)</f>
        <v>0.04959207773601645</v>
      </c>
      <c r="J29" s="17">
        <v>175094</v>
      </c>
      <c r="K29" s="16">
        <f>((L29-J29)/J29)</f>
        <v>0.062240853484414084</v>
      </c>
      <c r="L29" s="17">
        <v>185992</v>
      </c>
      <c r="M29" s="16">
        <f>((N29-L29)/L29)</f>
        <v>0.06015850144092219</v>
      </c>
      <c r="N29" s="17">
        <v>197181</v>
      </c>
      <c r="O29" s="16">
        <f>((P29-N29)/N29)</f>
        <v>0.07359735471470374</v>
      </c>
      <c r="P29" s="17">
        <v>211693</v>
      </c>
      <c r="Q29" s="16">
        <f>((R29-P29)/P29)</f>
        <v>0.05263282205835809</v>
      </c>
      <c r="R29" s="17">
        <v>222835</v>
      </c>
      <c r="S29" s="16">
        <f>((T29-R29)/R29)</f>
        <v>0.03479255951713151</v>
      </c>
      <c r="T29" s="17">
        <v>230588</v>
      </c>
      <c r="U29" s="16">
        <f>((V29-T29)/T29)</f>
        <v>0.06626103700105816</v>
      </c>
      <c r="V29" s="32">
        <v>245867</v>
      </c>
      <c r="W29" s="33">
        <f>((X29-V29)/V29)</f>
        <v>0.038598103852896075</v>
      </c>
      <c r="X29" s="32">
        <v>255357</v>
      </c>
      <c r="Y29" s="33">
        <f>((Z29-X29)/X29)</f>
        <v>0.04557149402601064</v>
      </c>
      <c r="Z29" s="32">
        <v>266994</v>
      </c>
    </row>
    <row r="30" spans="2:26" s="3" customFormat="1" ht="15" customHeight="1">
      <c r="B30" s="11" t="s">
        <v>8</v>
      </c>
      <c r="C30" s="7"/>
      <c r="D30" s="18">
        <f>(D29/$D$126)</f>
        <v>0.13410104150706484</v>
      </c>
      <c r="E30" s="7"/>
      <c r="F30" s="18">
        <f>(F29/$F$126)</f>
        <v>0.09935188292013451</v>
      </c>
      <c r="H30" s="18">
        <f>(H29/$H$126)</f>
        <v>0.09602695323765233</v>
      </c>
      <c r="J30" s="18">
        <f>(J29/$J$126)</f>
        <v>0.09275176531039268</v>
      </c>
      <c r="K30" s="4"/>
      <c r="L30" s="18">
        <f>(L29/$L$126)</f>
        <v>0.08832355163327243</v>
      </c>
      <c r="M30" s="4"/>
      <c r="N30" s="18">
        <f>(N29/$N$126)</f>
        <v>0.0852633668178522</v>
      </c>
      <c r="O30" s="4"/>
      <c r="P30" s="18">
        <f>(P29/$P$126)</f>
        <v>0.08355980486541768</v>
      </c>
      <c r="Q30" s="4"/>
      <c r="R30" s="18">
        <f>(R29/$R$126)</f>
        <v>0.08143229628222018</v>
      </c>
      <c r="S30" s="4"/>
      <c r="T30" s="18">
        <f>(T29/$T$126)</f>
        <v>0.0787008831954631</v>
      </c>
      <c r="U30" s="4"/>
      <c r="V30" s="34">
        <f>(V29/$V$126)</f>
        <v>0.07651720623361265</v>
      </c>
      <c r="W30" s="29"/>
      <c r="X30" s="34">
        <f>(X29/$X$126)</f>
        <v>0.07388759324309466</v>
      </c>
      <c r="Y30" s="30"/>
      <c r="Z30" s="34">
        <f>(Z29/$Z$126)</f>
        <v>0.0721916219604819</v>
      </c>
    </row>
    <row r="31" spans="2:26" s="3" customFormat="1" ht="15" customHeight="1">
      <c r="B31" s="13" t="s">
        <v>14</v>
      </c>
      <c r="C31" s="14"/>
      <c r="D31" s="15">
        <v>13939</v>
      </c>
      <c r="E31" s="16" t="e">
        <f>((#REF!-D31)/D31)</f>
        <v>#REF!</v>
      </c>
      <c r="F31" s="17">
        <v>41785</v>
      </c>
      <c r="G31" s="16">
        <f>((H31-F31)/F31)</f>
        <v>0.10022735431374895</v>
      </c>
      <c r="H31" s="17">
        <v>45973</v>
      </c>
      <c r="I31" s="16">
        <f>((J31-H31)/H31)</f>
        <v>0.09050964696669785</v>
      </c>
      <c r="J31" s="17">
        <v>50134</v>
      </c>
      <c r="K31" s="16">
        <f>((L31-J31)/J31)</f>
        <v>0.08539115171340807</v>
      </c>
      <c r="L31" s="17">
        <v>54415</v>
      </c>
      <c r="M31" s="16">
        <f>((N31-L31)/L31)</f>
        <v>0.07696407240650556</v>
      </c>
      <c r="N31" s="17">
        <v>58603</v>
      </c>
      <c r="O31" s="16">
        <f>((P31-N31)/N31)</f>
        <v>0.09740115693735815</v>
      </c>
      <c r="P31" s="17">
        <v>64311</v>
      </c>
      <c r="Q31" s="16">
        <f>((R31-P31)/P31)</f>
        <v>0.07451291380945717</v>
      </c>
      <c r="R31" s="17">
        <v>69103</v>
      </c>
      <c r="S31" s="16">
        <f>((T31-R31)/R31)</f>
        <v>0.055887588093136334</v>
      </c>
      <c r="T31" s="17">
        <v>72965</v>
      </c>
      <c r="U31" s="16">
        <f>((V31-T31)/T31)</f>
        <v>0.08268347838004522</v>
      </c>
      <c r="V31" s="32">
        <v>78998</v>
      </c>
      <c r="W31" s="33">
        <f>((X31-V31)/V31)</f>
        <v>0.07843236537633864</v>
      </c>
      <c r="X31" s="32">
        <v>85194</v>
      </c>
      <c r="Y31" s="33">
        <f>((Z31-X31)/X31)</f>
        <v>0.1080944667464845</v>
      </c>
      <c r="Z31" s="32">
        <v>94403</v>
      </c>
    </row>
    <row r="32" spans="1:26" s="3" customFormat="1" ht="15" customHeight="1">
      <c r="A32" s="21"/>
      <c r="B32" s="11" t="s">
        <v>8</v>
      </c>
      <c r="C32" s="7"/>
      <c r="D32" s="18">
        <f>(D31/$D$126)</f>
        <v>0.02604515065790211</v>
      </c>
      <c r="E32" s="7"/>
      <c r="F32" s="18">
        <f>(F31/$F$126)</f>
        <v>0.026354196362572184</v>
      </c>
      <c r="H32" s="18">
        <f>(H31/$H$126)</f>
        <v>0.02646337763947339</v>
      </c>
      <c r="J32" s="18">
        <f>(J31/$J$126)</f>
        <v>0.026557260683240012</v>
      </c>
      <c r="K32" s="4"/>
      <c r="L32" s="18">
        <f>(L31/$L$126)</f>
        <v>0.02584049885008237</v>
      </c>
      <c r="M32" s="4"/>
      <c r="N32" s="18">
        <f>(N31/$N$126)</f>
        <v>0.025340621488006414</v>
      </c>
      <c r="O32" s="4"/>
      <c r="P32" s="18">
        <f>(P31/$P$126)</f>
        <v>0.025384942396299723</v>
      </c>
      <c r="Q32" s="4"/>
      <c r="R32" s="18">
        <f>(R31/$R$126)</f>
        <v>0.025252837166469633</v>
      </c>
      <c r="S32" s="4"/>
      <c r="T32" s="18">
        <f>(T31/$T$126)</f>
        <v>0.024903333835051975</v>
      </c>
      <c r="U32" s="4"/>
      <c r="V32" s="34">
        <f>(V31/$V$126)</f>
        <v>0.02458526869422465</v>
      </c>
      <c r="W32" s="29"/>
      <c r="X32" s="34">
        <f>(X31/$X$126)</f>
        <v>0.024650899011001093</v>
      </c>
      <c r="Y32" s="30"/>
      <c r="Z32" s="34">
        <f>(Z31/$Z$126)</f>
        <v>0.025525314006814286</v>
      </c>
    </row>
    <row r="33" spans="2:26" s="3" customFormat="1" ht="15" customHeight="1">
      <c r="B33" s="13" t="s">
        <v>15</v>
      </c>
      <c r="C33" s="14"/>
      <c r="D33" s="15">
        <v>23172</v>
      </c>
      <c r="E33" s="16" t="e">
        <f>((#REF!-D33)/D33)</f>
        <v>#REF!</v>
      </c>
      <c r="F33" s="17">
        <v>61584</v>
      </c>
      <c r="G33" s="16">
        <f>((H33-F33)/F33)</f>
        <v>0.06680306573135879</v>
      </c>
      <c r="H33" s="17">
        <v>65698</v>
      </c>
      <c r="I33" s="16">
        <f>((J33-H33)/H33)</f>
        <v>0.08176809035282658</v>
      </c>
      <c r="J33" s="17">
        <v>71070</v>
      </c>
      <c r="K33" s="16">
        <f>((L33-J33)/J33)</f>
        <v>0.10388349514563107</v>
      </c>
      <c r="L33" s="17">
        <v>78453</v>
      </c>
      <c r="M33" s="16">
        <f>((N33-L33)/L33)</f>
        <v>0.11487132423234293</v>
      </c>
      <c r="N33" s="17">
        <v>87465</v>
      </c>
      <c r="O33" s="16">
        <f>((P33-N33)/N33)</f>
        <v>0.11056994226261933</v>
      </c>
      <c r="P33" s="17">
        <v>97136</v>
      </c>
      <c r="Q33" s="16">
        <f>((R33-P33)/P33)</f>
        <v>0.03551721297973975</v>
      </c>
      <c r="R33" s="17">
        <v>100586</v>
      </c>
      <c r="S33" s="16">
        <f>((T33-R33)/R33)</f>
        <v>0.04178513908496212</v>
      </c>
      <c r="T33" s="17">
        <v>104789</v>
      </c>
      <c r="U33" s="16">
        <f>((V33-T33)/T33)</f>
        <v>0.09817824389964595</v>
      </c>
      <c r="V33" s="32">
        <v>115077</v>
      </c>
      <c r="W33" s="33">
        <f>((X33-V33)/V33)</f>
        <v>0.06581680092459831</v>
      </c>
      <c r="X33" s="32">
        <v>122651</v>
      </c>
      <c r="Y33" s="33">
        <f>((Z33-X33)/X33)</f>
        <v>0.07968952556440632</v>
      </c>
      <c r="Z33" s="32">
        <v>132425</v>
      </c>
    </row>
    <row r="34" spans="2:26" s="3" customFormat="1" ht="15" customHeight="1">
      <c r="B34" s="11" t="s">
        <v>7</v>
      </c>
      <c r="C34" s="7"/>
      <c r="D34" s="18">
        <f>(D33/$D$126)</f>
        <v>0.04329709671030259</v>
      </c>
      <c r="E34" s="7"/>
      <c r="F34" s="18">
        <f>(F33/$F$126)</f>
        <v>0.038841613708092505</v>
      </c>
      <c r="H34" s="18">
        <f>(H33/$H$126)</f>
        <v>0.03781765349570668</v>
      </c>
      <c r="J34" s="18">
        <f>(J33/$J$126)</f>
        <v>0.03764759478114389</v>
      </c>
      <c r="K34" s="4"/>
      <c r="L34" s="18">
        <f>(L33/$L$126)</f>
        <v>0.0372556217271986</v>
      </c>
      <c r="M34" s="4"/>
      <c r="N34" s="18">
        <f>(N33/$N$126)</f>
        <v>0.0378208873001123</v>
      </c>
      <c r="O34" s="4"/>
      <c r="P34" s="18">
        <f>(P33/$P$126)</f>
        <v>0.038341679722084396</v>
      </c>
      <c r="Q34" s="4"/>
      <c r="R34" s="18">
        <f>(R33/$R$126)</f>
        <v>0.03675791035449278</v>
      </c>
      <c r="S34" s="4"/>
      <c r="T34" s="18">
        <f>(T33/$T$126)</f>
        <v>0.03576503048367383</v>
      </c>
      <c r="U34" s="4"/>
      <c r="V34" s="34">
        <f>(V33/$V$126)</f>
        <v>0.035813551805429125</v>
      </c>
      <c r="W34" s="29"/>
      <c r="X34" s="34">
        <f>(X33/$X$126)</f>
        <v>0.035489088604811314</v>
      </c>
      <c r="Y34" s="30"/>
      <c r="Z34" s="34">
        <f>(Z33/$Z$126)</f>
        <v>0.035805956456387844</v>
      </c>
    </row>
    <row r="35" spans="2:26" s="3" customFormat="1" ht="15" customHeight="1">
      <c r="B35" s="11" t="s">
        <v>56</v>
      </c>
      <c r="C35" s="7"/>
      <c r="D35" s="18"/>
      <c r="E35" s="7"/>
      <c r="F35" s="18"/>
      <c r="H35" s="18"/>
      <c r="J35" s="18"/>
      <c r="K35" s="4"/>
      <c r="L35" s="18"/>
      <c r="M35" s="4"/>
      <c r="N35" s="18"/>
      <c r="O35" s="4"/>
      <c r="P35" s="25">
        <v>3261</v>
      </c>
      <c r="Q35" s="16">
        <f>((R35-P35)/P35)</f>
        <v>0.3219871205151794</v>
      </c>
      <c r="R35" s="25">
        <v>4311</v>
      </c>
      <c r="S35" s="16">
        <f>((T35-R35)/R35)</f>
        <v>0.18302018093249825</v>
      </c>
      <c r="T35" s="25">
        <v>5100</v>
      </c>
      <c r="U35" s="16">
        <f>((V35-T35)/T35)</f>
        <v>0.25254901960784315</v>
      </c>
      <c r="V35" s="35">
        <v>6388</v>
      </c>
      <c r="W35" s="33">
        <f>((X35-V35)/V35)</f>
        <v>0.24765184721352537</v>
      </c>
      <c r="X35" s="35">
        <v>7970</v>
      </c>
      <c r="Y35" s="33">
        <f>((Z35-X35)/X35)</f>
        <v>0.1740276035131744</v>
      </c>
      <c r="Z35" s="32">
        <v>9357</v>
      </c>
    </row>
    <row r="36" spans="2:26" s="3" customFormat="1" ht="15" customHeight="1">
      <c r="B36" s="11" t="s">
        <v>7</v>
      </c>
      <c r="C36" s="7"/>
      <c r="D36" s="18"/>
      <c r="E36" s="7"/>
      <c r="F36" s="18"/>
      <c r="H36" s="18"/>
      <c r="J36" s="18"/>
      <c r="K36" s="4"/>
      <c r="L36" s="18"/>
      <c r="M36" s="4"/>
      <c r="N36" s="18"/>
      <c r="O36" s="4"/>
      <c r="P36" s="18">
        <f>(P35/$P$126)</f>
        <v>0.001287187217650688</v>
      </c>
      <c r="Q36" s="4"/>
      <c r="R36" s="18">
        <f>(R35/$R$126)</f>
        <v>0.0015754016616449445</v>
      </c>
      <c r="S36" s="4"/>
      <c r="T36" s="18">
        <f>(T35/$T$126)</f>
        <v>0.0017406565142022213</v>
      </c>
      <c r="U36" s="4"/>
      <c r="V36" s="34">
        <f>(V35/$V$126)</f>
        <v>0.0019880338289413285</v>
      </c>
      <c r="W36" s="29"/>
      <c r="X36" s="34">
        <f>(X35/$X$126)</f>
        <v>0.00230612091365212</v>
      </c>
      <c r="Y36" s="30"/>
      <c r="Z36" s="34">
        <f>(Z35/$Z$126)</f>
        <v>0.0025300081900126187</v>
      </c>
    </row>
    <row r="37" spans="2:26" s="3" customFormat="1" ht="15" customHeight="1">
      <c r="B37" s="13" t="s">
        <v>53</v>
      </c>
      <c r="C37" s="14"/>
      <c r="D37" s="15">
        <v>16031</v>
      </c>
      <c r="E37" s="16" t="e">
        <f>((#REF!-D37)/D37)</f>
        <v>#REF!</v>
      </c>
      <c r="F37" s="17">
        <v>23459</v>
      </c>
      <c r="G37" s="16">
        <f>((H37-F37)/F37)</f>
        <v>-0.07306364295153246</v>
      </c>
      <c r="H37" s="17">
        <v>21745</v>
      </c>
      <c r="I37" s="16">
        <f>((J37-H37)/H37)</f>
        <v>-0.06120947344217061</v>
      </c>
      <c r="J37" s="17">
        <f>J39+J41</f>
        <v>20414</v>
      </c>
      <c r="K37" s="16">
        <f>((L37-J37)/J37)</f>
        <v>-0.06823748407955325</v>
      </c>
      <c r="L37" s="17">
        <f>L39+L41</f>
        <v>19021</v>
      </c>
      <c r="M37" s="16">
        <f>((N37-L37)/L37)</f>
        <v>0.030492613427264604</v>
      </c>
      <c r="N37" s="17">
        <f>N39+N41</f>
        <v>19601</v>
      </c>
      <c r="O37" s="16">
        <f>((P37-N37)/N37)</f>
        <v>0.026121116269578082</v>
      </c>
      <c r="P37" s="17">
        <f>P39+P41</f>
        <v>20113</v>
      </c>
      <c r="Q37" s="16">
        <f>((R37-P37)/P37)</f>
        <v>0.02083229751901755</v>
      </c>
      <c r="R37" s="17">
        <f>R39+R41</f>
        <v>20532</v>
      </c>
      <c r="S37" s="16">
        <f>((T37-R37)/R37)</f>
        <v>0.058201831287745955</v>
      </c>
      <c r="T37" s="17">
        <f>T39+T41</f>
        <v>21727</v>
      </c>
      <c r="U37" s="16"/>
      <c r="V37" s="32"/>
      <c r="W37" s="33"/>
      <c r="X37" s="32">
        <v>22176</v>
      </c>
      <c r="Y37" s="30"/>
      <c r="Z37" s="32">
        <v>26103</v>
      </c>
    </row>
    <row r="38" spans="2:26" s="3" customFormat="1" ht="15" customHeight="1">
      <c r="B38" s="20" t="s">
        <v>7</v>
      </c>
      <c r="C38" s="7"/>
      <c r="D38" s="18">
        <f>(D37/$D$126)</f>
        <v>0.029954072042243256</v>
      </c>
      <c r="E38" s="7"/>
      <c r="F38" s="18">
        <f>(F37/$F$126)</f>
        <v>0.014795814107205478</v>
      </c>
      <c r="H38" s="18">
        <f>(H37/$H$126)</f>
        <v>0.012517045804501532</v>
      </c>
      <c r="J38" s="18">
        <f>(J37/$J$126)</f>
        <v>0.010813817361225149</v>
      </c>
      <c r="K38" s="4"/>
      <c r="L38" s="18">
        <f>(L37/$L$126)</f>
        <v>0.009032658800467091</v>
      </c>
      <c r="M38" s="4"/>
      <c r="N38" s="18">
        <f>(N37/$N$126)</f>
        <v>0.008475701274446934</v>
      </c>
      <c r="O38" s="4"/>
      <c r="P38" s="18">
        <f>(P37/$P$126)</f>
        <v>0.007939036034531827</v>
      </c>
      <c r="Q38" s="4"/>
      <c r="R38" s="18">
        <f>(R37/$R$126)</f>
        <v>0.0075031656035476684</v>
      </c>
      <c r="S38" s="4"/>
      <c r="T38" s="18">
        <f>(T37/$T$126)</f>
        <v>0.007415538055700326</v>
      </c>
      <c r="U38" s="4"/>
      <c r="V38" s="34"/>
      <c r="W38" s="29"/>
      <c r="X38" s="34">
        <f>(X37/$X$126)</f>
        <v>0.006416629533393904</v>
      </c>
      <c r="Y38" s="30"/>
      <c r="Z38" s="34">
        <f>(Z37/$Z$126)</f>
        <v>0.007057903578486629</v>
      </c>
    </row>
    <row r="39" spans="2:26" s="3" customFormat="1" ht="15" customHeight="1">
      <c r="B39" s="13" t="s">
        <v>16</v>
      </c>
      <c r="C39" s="14"/>
      <c r="D39" s="15">
        <v>3969</v>
      </c>
      <c r="E39" s="16" t="e">
        <f>((#REF!-D39)/D39)</f>
        <v>#REF!</v>
      </c>
      <c r="F39" s="17">
        <v>15660</v>
      </c>
      <c r="G39" s="16">
        <f>((H39-F39)/F39)</f>
        <v>-0.06296296296296296</v>
      </c>
      <c r="H39" s="17">
        <v>14674</v>
      </c>
      <c r="I39" s="16">
        <f>((J39-H39)/H39)</f>
        <v>-0.02296578983235655</v>
      </c>
      <c r="J39" s="17">
        <v>14337</v>
      </c>
      <c r="K39" s="16">
        <f>((L39-J39)/J39)</f>
        <v>-0.02880658436213992</v>
      </c>
      <c r="L39" s="17">
        <v>13924</v>
      </c>
      <c r="M39" s="16">
        <f>((N39-L39)/L39)</f>
        <v>0.05300201091640333</v>
      </c>
      <c r="N39" s="17">
        <v>14662</v>
      </c>
      <c r="O39" s="16">
        <f>((P39-N39)/N39)</f>
        <v>0.02639476196971764</v>
      </c>
      <c r="P39" s="17">
        <v>15049</v>
      </c>
      <c r="Q39" s="16">
        <f>((R39-P39)/P39)</f>
        <v>0.032427403814206925</v>
      </c>
      <c r="R39" s="17">
        <v>15537</v>
      </c>
      <c r="S39" s="16">
        <f>((T39-R39)/R39)</f>
        <v>0.06983330115208856</v>
      </c>
      <c r="T39" s="17">
        <v>16622</v>
      </c>
      <c r="U39" s="16">
        <f>((V39-T39)/T39)</f>
        <v>0.21044398989291302</v>
      </c>
      <c r="V39" s="32">
        <v>20120</v>
      </c>
      <c r="W39" s="33">
        <f>((X39-V39)/V39)</f>
        <v>0.1021868787276342</v>
      </c>
      <c r="X39" s="32">
        <v>22176</v>
      </c>
      <c r="Y39" s="33">
        <f>((Z39-X39)/X39)</f>
        <v>0.17708333333333334</v>
      </c>
      <c r="Z39" s="32">
        <v>26103</v>
      </c>
    </row>
    <row r="40" spans="2:26" s="3" customFormat="1" ht="15" customHeight="1">
      <c r="B40" s="20" t="s">
        <v>8</v>
      </c>
      <c r="C40" s="7"/>
      <c r="D40" s="18">
        <f>(D39/$D$126)</f>
        <v>0.007416113276505738</v>
      </c>
      <c r="E40" s="7"/>
      <c r="F40" s="18">
        <f>(F39/$F$126)</f>
        <v>0.009876910734423367</v>
      </c>
      <c r="H40" s="18">
        <f>(H39/$H$126)</f>
        <v>0.008446775356875396</v>
      </c>
      <c r="J40" s="18">
        <f>(J39/$J$126)</f>
        <v>0.007594675198779512</v>
      </c>
      <c r="K40" s="4"/>
      <c r="L40" s="18">
        <f>(L39/$L$126)</f>
        <v>0.006612204465469942</v>
      </c>
      <c r="M40" s="4"/>
      <c r="N40" s="18">
        <f>(N39/$N$126)</f>
        <v>0.006340020003364163</v>
      </c>
      <c r="O40" s="4"/>
      <c r="P40" s="18">
        <f>(P39/$P$126)</f>
        <v>0.005940165727821282</v>
      </c>
      <c r="Q40" s="4"/>
      <c r="R40" s="18">
        <f>(R39/$R$126)</f>
        <v>0.005677804596840061</v>
      </c>
      <c r="S40" s="4"/>
      <c r="T40" s="18">
        <f>(T39/$T$126)</f>
        <v>0.005673175015503788</v>
      </c>
      <c r="U40" s="4"/>
      <c r="V40" s="34">
        <f>(V39/$V$126)</f>
        <v>0.006261621890779513</v>
      </c>
      <c r="W40" s="29"/>
      <c r="X40" s="34">
        <f>(X39/$X$126)</f>
        <v>0.006416629533393904</v>
      </c>
      <c r="Y40" s="30"/>
      <c r="Z40" s="34">
        <f>(Z39/$Z$126)</f>
        <v>0.007057903578486629</v>
      </c>
    </row>
    <row r="41" spans="2:26" s="3" customFormat="1" ht="15" customHeight="1">
      <c r="B41" s="13" t="s">
        <v>17</v>
      </c>
      <c r="C41" s="14"/>
      <c r="D41" s="15">
        <v>6031</v>
      </c>
      <c r="E41" s="16" t="e">
        <f>((#REF!-D41)/D41)</f>
        <v>#REF!</v>
      </c>
      <c r="F41" s="17">
        <v>7799</v>
      </c>
      <c r="G41" s="16">
        <f>((H41-F41)/F41)</f>
        <v>-0.0933453006795743</v>
      </c>
      <c r="H41" s="17">
        <v>7071</v>
      </c>
      <c r="I41" s="16">
        <f>((J41-H41)/H41)</f>
        <v>-0.14057417621269977</v>
      </c>
      <c r="J41" s="17">
        <v>6077</v>
      </c>
      <c r="K41" s="16">
        <f>((L41-J41)/J41)</f>
        <v>-0.1612637814711206</v>
      </c>
      <c r="L41" s="17">
        <v>5097</v>
      </c>
      <c r="M41" s="16">
        <f>((N41-L41)/L41)</f>
        <v>-0.030998626643123407</v>
      </c>
      <c r="N41" s="17">
        <v>4939</v>
      </c>
      <c r="O41" s="16">
        <f>((P41-N41)/N41)</f>
        <v>0.02530876695687386</v>
      </c>
      <c r="P41" s="17">
        <v>5064</v>
      </c>
      <c r="Q41" s="16">
        <f>((R41-P41)/P41)</f>
        <v>-0.013625592417061612</v>
      </c>
      <c r="R41" s="17">
        <v>4995</v>
      </c>
      <c r="S41" s="16">
        <f>((T41-R41)/R41)</f>
        <v>0.022022022022022022</v>
      </c>
      <c r="T41" s="17">
        <v>5105</v>
      </c>
      <c r="U41" s="16"/>
      <c r="V41" s="32"/>
      <c r="W41" s="33"/>
      <c r="X41" s="32"/>
      <c r="Y41" s="30"/>
      <c r="Z41" s="29"/>
    </row>
    <row r="42" spans="2:26" s="3" customFormat="1" ht="15" customHeight="1">
      <c r="B42" s="20" t="s">
        <v>8</v>
      </c>
      <c r="C42" s="7"/>
      <c r="D42" s="18">
        <f>(D41/$D$126)</f>
        <v>0.01126897938286876</v>
      </c>
      <c r="E42" s="7"/>
      <c r="F42" s="18">
        <f>(F41/$F$126)</f>
        <v>0.00491890337278211</v>
      </c>
      <c r="H42" s="18">
        <f>(H41/$H$126)</f>
        <v>0.004070270447626136</v>
      </c>
      <c r="J42" s="18">
        <f>(J41/$J$126)</f>
        <v>0.0032191421624456367</v>
      </c>
      <c r="K42" s="4"/>
      <c r="L42" s="18">
        <f>(L41/$L$126)</f>
        <v>0.0024204543349971483</v>
      </c>
      <c r="M42" s="4"/>
      <c r="N42" s="18">
        <f>(N41/$N$126)</f>
        <v>0.0021356812710827716</v>
      </c>
      <c r="O42" s="4"/>
      <c r="P42" s="18">
        <f>(P41/$P$126)</f>
        <v>0.001998870306710544</v>
      </c>
      <c r="Q42" s="4"/>
      <c r="R42" s="18">
        <f>(R41/$R$126)</f>
        <v>0.001825361006707608</v>
      </c>
      <c r="S42" s="4"/>
      <c r="T42" s="18">
        <f>(T41/$T$126)</f>
        <v>0.001742363040196537</v>
      </c>
      <c r="U42" s="4"/>
      <c r="V42" s="34"/>
      <c r="W42" s="29"/>
      <c r="X42" s="34"/>
      <c r="Y42" s="30"/>
      <c r="Z42" s="29"/>
    </row>
    <row r="43" spans="2:26" s="3" customFormat="1" ht="15" customHeight="1">
      <c r="B43" s="13" t="s">
        <v>18</v>
      </c>
      <c r="C43" s="14"/>
      <c r="D43" s="15">
        <v>10012</v>
      </c>
      <c r="E43" s="16" t="e">
        <f>((#REF!-D43)/D43)</f>
        <v>#REF!</v>
      </c>
      <c r="F43" s="17">
        <v>55292</v>
      </c>
      <c r="G43" s="16">
        <f>((H43-F43)/F43)</f>
        <v>0.15466975330970123</v>
      </c>
      <c r="H43" s="17">
        <v>63844</v>
      </c>
      <c r="I43" s="16">
        <f>((J43-H43)/H43)</f>
        <v>0.0798038969989349</v>
      </c>
      <c r="J43" s="17">
        <f>J45+J47</f>
        <v>68939</v>
      </c>
      <c r="K43" s="16">
        <f>((L43-J43)/J43)</f>
        <v>0.17028097303413162</v>
      </c>
      <c r="L43" s="17">
        <f>L45+L47</f>
        <v>80678</v>
      </c>
      <c r="M43" s="16">
        <f>((N43-L43)/L43)</f>
        <v>0.06213589826222762</v>
      </c>
      <c r="N43" s="17">
        <f>N45+N47</f>
        <v>85691</v>
      </c>
      <c r="O43" s="16">
        <f>((P43-N43)/N43)</f>
        <v>0.13779743496983346</v>
      </c>
      <c r="P43" s="17">
        <f>P45+P47</f>
        <v>97499</v>
      </c>
      <c r="Q43" s="16">
        <f>((R43-P43)/P43)</f>
        <v>0.12743720448414855</v>
      </c>
      <c r="R43" s="17">
        <f>R45+R47</f>
        <v>109924</v>
      </c>
      <c r="S43" s="16">
        <f>((T43-R43)/R43)</f>
        <v>0.09247298133255703</v>
      </c>
      <c r="T43" s="17">
        <f>T45+T47</f>
        <v>120089</v>
      </c>
      <c r="U43" s="16">
        <f>((V43-T43)/T43)</f>
        <v>0.12205947255785292</v>
      </c>
      <c r="V43" s="32">
        <f>V45+V47</f>
        <v>134747</v>
      </c>
      <c r="W43" s="33">
        <f>((X43-V43)/V43)</f>
        <v>0.08675517822289179</v>
      </c>
      <c r="X43" s="32">
        <f>X45+X47</f>
        <v>146437</v>
      </c>
      <c r="Y43" s="33">
        <f>((Z43-X43)/X43)</f>
        <v>0.1080123192908896</v>
      </c>
      <c r="Z43" s="32">
        <f>Z45+Z47</f>
        <v>162254</v>
      </c>
    </row>
    <row r="44" spans="2:26" s="3" customFormat="1" ht="15" customHeight="1">
      <c r="B44" s="11" t="s">
        <v>7</v>
      </c>
      <c r="C44" s="7"/>
      <c r="D44" s="18">
        <f>(D43/$D$126)</f>
        <v>0.018707514770565748</v>
      </c>
      <c r="E44" s="7"/>
      <c r="F44" s="18">
        <f>(F43/$F$126)</f>
        <v>0.03487318954838677</v>
      </c>
      <c r="H44" s="18">
        <f>(H43/$H$126)</f>
        <v>0.036750437909523835</v>
      </c>
      <c r="J44" s="18">
        <f>(J43/$J$126)</f>
        <v>0.03651874963581368</v>
      </c>
      <c r="K44" s="4"/>
      <c r="L44" s="18">
        <f>(L43/$L$126)</f>
        <v>0.03831222578750244</v>
      </c>
      <c r="M44" s="4"/>
      <c r="N44" s="18">
        <f>(N43/$N$126)</f>
        <v>0.03705378898569625</v>
      </c>
      <c r="O44" s="4"/>
      <c r="P44" s="18">
        <f>(P43/$P$126)</f>
        <v>0.03848496367179528</v>
      </c>
      <c r="Q44" s="4"/>
      <c r="R44" s="18">
        <f>(R43/$R$126)</f>
        <v>0.04017036702729271</v>
      </c>
      <c r="S44" s="4"/>
      <c r="T44" s="18">
        <f>(T43/$T$126)</f>
        <v>0.0409870000262805</v>
      </c>
      <c r="U44" s="4"/>
      <c r="V44" s="34">
        <f>(V43/$V$126)</f>
        <v>0.0419351274809576</v>
      </c>
      <c r="W44" s="29"/>
      <c r="X44" s="34">
        <f>(X43/$X$126)</f>
        <v>0.04237157192377359</v>
      </c>
      <c r="Y44" s="33"/>
      <c r="Z44" s="34">
        <f>(Z43/$Z$126)</f>
        <v>0.04387132081461018</v>
      </c>
    </row>
    <row r="45" spans="2:26" s="3" customFormat="1" ht="15" customHeight="1">
      <c r="B45" s="13" t="s">
        <v>19</v>
      </c>
      <c r="C45" s="14"/>
      <c r="D45" s="15">
        <v>4535</v>
      </c>
      <c r="E45" s="16" t="e">
        <f>((#REF!-D45)/D45)</f>
        <v>#REF!</v>
      </c>
      <c r="F45" s="17">
        <v>23108</v>
      </c>
      <c r="G45" s="16">
        <f>((H45-F45)/F45)</f>
        <v>0.11074086896312965</v>
      </c>
      <c r="H45" s="17">
        <v>25667</v>
      </c>
      <c r="I45" s="16">
        <f>((J45-H45)/H45)</f>
        <v>0.07819378969104297</v>
      </c>
      <c r="J45" s="17">
        <v>27674</v>
      </c>
      <c r="K45" s="16">
        <f>((L45-J45)/J45)</f>
        <v>0.16929247669292477</v>
      </c>
      <c r="L45" s="17">
        <v>32359</v>
      </c>
      <c r="M45" s="16">
        <f>((N45-L45)/L45)</f>
        <v>0.02265212151178961</v>
      </c>
      <c r="N45" s="17">
        <v>33092</v>
      </c>
      <c r="O45" s="16">
        <f>((P45-N45)/N45)</f>
        <v>0.1296688021274024</v>
      </c>
      <c r="P45" s="17">
        <v>37383</v>
      </c>
      <c r="Q45" s="16">
        <f>((R45-P45)/P45)</f>
        <v>0.12123157584998528</v>
      </c>
      <c r="R45" s="17">
        <v>41915</v>
      </c>
      <c r="S45" s="16">
        <f>((T45-R45)/R45)</f>
        <v>0.1039484671358702</v>
      </c>
      <c r="T45" s="17">
        <v>46272</v>
      </c>
      <c r="U45" s="16">
        <f>((V45-T45)/T45)</f>
        <v>0.11516683955739972</v>
      </c>
      <c r="V45" s="32">
        <v>51601</v>
      </c>
      <c r="W45" s="33">
        <f>((X45-V45)/V45)</f>
        <v>0.09112226507238232</v>
      </c>
      <c r="X45" s="32">
        <v>56303</v>
      </c>
      <c r="Y45" s="33">
        <f>((Z45-X45)/X45)</f>
        <v>0.10741878763120971</v>
      </c>
      <c r="Z45" s="32">
        <v>62351</v>
      </c>
    </row>
    <row r="46" spans="2:26" s="3" customFormat="1" ht="15" customHeight="1">
      <c r="B46" s="11" t="s">
        <v>8</v>
      </c>
      <c r="C46" s="7"/>
      <c r="D46" s="18">
        <f>(D45/$D$126)</f>
        <v>0.008473689521026334</v>
      </c>
      <c r="E46" s="7"/>
      <c r="F46" s="18">
        <f>(F45/$F$126)</f>
        <v>0.014574435073502885</v>
      </c>
      <c r="H46" s="18">
        <f>(H45/$H$126)</f>
        <v>0.014774661515941173</v>
      </c>
      <c r="J46" s="18">
        <f>(J45/$J$126)</f>
        <v>0.014659624848366061</v>
      </c>
      <c r="K46" s="4"/>
      <c r="L46" s="18">
        <f>(L45/$L$126)</f>
        <v>0.01536658462353791</v>
      </c>
      <c r="M46" s="4"/>
      <c r="N46" s="18">
        <f>(N45/$N$126)</f>
        <v>0.014309367204428242</v>
      </c>
      <c r="O46" s="4"/>
      <c r="P46" s="18">
        <f>(P45/$P$126)</f>
        <v>0.014755878490473986</v>
      </c>
      <c r="Q46" s="4"/>
      <c r="R46" s="18">
        <f>(R45/$R$126)</f>
        <v>0.015317318637867745</v>
      </c>
      <c r="S46" s="4"/>
      <c r="T46" s="18">
        <f>(T45/$T$126)</f>
        <v>0.015792874161797095</v>
      </c>
      <c r="U46" s="4"/>
      <c r="V46" s="34">
        <f>(V45/$V$126)</f>
        <v>0.0160589438959301</v>
      </c>
      <c r="W46" s="29"/>
      <c r="X46" s="34">
        <f>(X45/$X$126)</f>
        <v>0.0162912830365565</v>
      </c>
      <c r="Y46" s="33"/>
      <c r="Z46" s="34">
        <f>(Z45/$Z$126)</f>
        <v>0.016858880052952527</v>
      </c>
    </row>
    <row r="47" spans="2:26" s="3" customFormat="1" ht="15" customHeight="1">
      <c r="B47" s="13" t="s">
        <v>20</v>
      </c>
      <c r="C47" s="14"/>
      <c r="D47" s="15">
        <v>5477</v>
      </c>
      <c r="E47" s="16" t="e">
        <f>((#REF!-D47)/D47)</f>
        <v>#REF!</v>
      </c>
      <c r="F47" s="17">
        <v>32184</v>
      </c>
      <c r="G47" s="16">
        <f>((H47-F47)/F47)</f>
        <v>0.18621053939845886</v>
      </c>
      <c r="H47" s="17">
        <v>38177</v>
      </c>
      <c r="I47" s="16">
        <f>((J47-H47)/H47)</f>
        <v>0.08088639756921706</v>
      </c>
      <c r="J47" s="17">
        <v>41265</v>
      </c>
      <c r="K47" s="16">
        <f>((L47-J47)/J47)</f>
        <v>0.170943899188174</v>
      </c>
      <c r="L47" s="17">
        <v>48319</v>
      </c>
      <c r="M47" s="16">
        <f>((N47-L47)/L47)</f>
        <v>0.08857799209420725</v>
      </c>
      <c r="N47" s="17">
        <v>52599</v>
      </c>
      <c r="O47" s="16">
        <f>((P47-N47)/N47)</f>
        <v>0.14291146219509876</v>
      </c>
      <c r="P47" s="17">
        <v>60116</v>
      </c>
      <c r="Q47" s="16">
        <f>((R47-P47)/P47)</f>
        <v>0.13129616075587197</v>
      </c>
      <c r="R47" s="17">
        <v>68009</v>
      </c>
      <c r="S47" s="16">
        <f>((T47-R47)/R47)</f>
        <v>0.08540046170359805</v>
      </c>
      <c r="T47" s="17">
        <v>73817</v>
      </c>
      <c r="U47" s="16">
        <f>((V47-T47)/T47)</f>
        <v>0.12638010214449247</v>
      </c>
      <c r="V47" s="32">
        <v>83146</v>
      </c>
      <c r="W47" s="33">
        <f>((X47-V47)/V47)</f>
        <v>0.08404493300940515</v>
      </c>
      <c r="X47" s="32">
        <v>90134</v>
      </c>
      <c r="Y47" s="33">
        <f>((Z47-X47)/X47)</f>
        <v>0.10838307408968868</v>
      </c>
      <c r="Z47" s="32">
        <v>99903</v>
      </c>
    </row>
    <row r="48" spans="2:26" s="3" customFormat="1" ht="15" customHeight="1">
      <c r="B48" s="11" t="s">
        <v>8</v>
      </c>
      <c r="C48" s="7"/>
      <c r="D48" s="18">
        <f>(D47/$D$126)</f>
        <v>0.010233825249539412</v>
      </c>
      <c r="E48" s="7"/>
      <c r="F48" s="18">
        <f>(F47/$F$126)</f>
        <v>0.020298754474883888</v>
      </c>
      <c r="H48" s="18">
        <f>(H47/$H$126)</f>
        <v>0.021975776393582662</v>
      </c>
      <c r="J48" s="18">
        <f>(J47/$J$126)</f>
        <v>0.021859124787447625</v>
      </c>
      <c r="K48" s="4"/>
      <c r="L48" s="18">
        <f>(L47/$L$126)</f>
        <v>0.02294564116396453</v>
      </c>
      <c r="M48" s="4"/>
      <c r="N48" s="18">
        <f>(N47/$N$126)</f>
        <v>0.022744421781268013</v>
      </c>
      <c r="O48" s="4"/>
      <c r="P48" s="18">
        <f>(P47/$P$126)</f>
        <v>0.0237290851813213</v>
      </c>
      <c r="Q48" s="4"/>
      <c r="R48" s="18">
        <f>(R47/$R$126)</f>
        <v>0.024853048389424967</v>
      </c>
      <c r="S48" s="4"/>
      <c r="T48" s="18">
        <f>(T47/$T$126)</f>
        <v>0.025194125864483406</v>
      </c>
      <c r="U48" s="4"/>
      <c r="V48" s="34">
        <f>(V47/$V$126)</f>
        <v>0.025876183585027503</v>
      </c>
      <c r="W48" s="29"/>
      <c r="X48" s="34">
        <f>(X47/$X$126)</f>
        <v>0.026080288887217088</v>
      </c>
      <c r="Y48" s="33"/>
      <c r="Z48" s="34">
        <f>(Z47/$Z$126)</f>
        <v>0.027012440761657656</v>
      </c>
    </row>
    <row r="49" spans="2:26" s="3" customFormat="1" ht="15" customHeight="1">
      <c r="B49" s="13" t="s">
        <v>21</v>
      </c>
      <c r="C49" s="14"/>
      <c r="D49" s="15">
        <v>134272</v>
      </c>
      <c r="E49" s="16" t="e">
        <f>((#REF!-D49)/D49)</f>
        <v>#REF!</v>
      </c>
      <c r="F49" s="17">
        <v>371506</v>
      </c>
      <c r="G49" s="16">
        <f>((H49-F49)/F49)</f>
        <v>0.09076838597492369</v>
      </c>
      <c r="H49" s="17">
        <v>405227</v>
      </c>
      <c r="I49" s="16">
        <f>((J49-H49)/H49)</f>
        <v>0.08089293161610653</v>
      </c>
      <c r="J49" s="17">
        <f>J51+J53</f>
        <v>438007</v>
      </c>
      <c r="K49" s="16">
        <f>((L49-J49)/J49)</f>
        <v>0.12250945761140804</v>
      </c>
      <c r="L49" s="17">
        <f>L51+L53</f>
        <v>491667</v>
      </c>
      <c r="M49" s="16">
        <f>((N49-L49)/L49)</f>
        <v>0.09389688549363695</v>
      </c>
      <c r="N49" s="17">
        <f>N51+N53</f>
        <v>537833</v>
      </c>
      <c r="O49" s="16">
        <f>((P49-N49)/N49)</f>
        <v>0.07971805374530756</v>
      </c>
      <c r="P49" s="17">
        <f>P51+P53</f>
        <v>580708</v>
      </c>
      <c r="Q49" s="16">
        <f>((R49-P49)/P49)</f>
        <v>0.07943579217093617</v>
      </c>
      <c r="R49" s="17">
        <f>R51+R53</f>
        <v>626837</v>
      </c>
      <c r="S49" s="16">
        <f>((T49-R49)/R49)</f>
        <v>0.06852818196756094</v>
      </c>
      <c r="T49" s="17">
        <f>T51+T53</f>
        <v>669793</v>
      </c>
      <c r="U49" s="16">
        <f>((V49-T49)/T49)</f>
        <v>0.08750166096092375</v>
      </c>
      <c r="V49" s="32">
        <f>V51+V53</f>
        <v>728401</v>
      </c>
      <c r="W49" s="33">
        <f>((X49-V49)/V49)</f>
        <v>0.07142631599901703</v>
      </c>
      <c r="X49" s="32">
        <f>X51+X53</f>
        <v>780428</v>
      </c>
      <c r="Y49" s="33">
        <f>((Z49-X49)/X49)</f>
        <v>0.05639854028814958</v>
      </c>
      <c r="Z49" s="32">
        <f>Z51+Z53</f>
        <v>824443</v>
      </c>
    </row>
    <row r="50" spans="2:26" s="3" customFormat="1" ht="15" customHeight="1">
      <c r="B50" s="11" t="s">
        <v>7</v>
      </c>
      <c r="C50" s="7"/>
      <c r="D50" s="18">
        <f>(D49/$D$126)</f>
        <v>0.2508884761559533</v>
      </c>
      <c r="E50" s="7"/>
      <c r="F50" s="18">
        <f>(F49/$F$126)</f>
        <v>0.23431236266300687</v>
      </c>
      <c r="H50" s="18">
        <f>(H49/$H$126)</f>
        <v>0.23326028605291985</v>
      </c>
      <c r="J50" s="18">
        <f>(J49/$J$126)</f>
        <v>0.2320234986253622</v>
      </c>
      <c r="K50" s="4"/>
      <c r="L50" s="18">
        <f>(L49/$L$126)</f>
        <v>0.2334819543898456</v>
      </c>
      <c r="M50" s="4"/>
      <c r="N50" s="18">
        <f>(N49/$N$126)</f>
        <v>0.23256526929950605</v>
      </c>
      <c r="O50" s="4"/>
      <c r="P50" s="18">
        <f>(P49/$P$126)</f>
        <v>0.22921800514795942</v>
      </c>
      <c r="Q50" s="4"/>
      <c r="R50" s="18">
        <f>(R49/$R$126)</f>
        <v>0.22906983330562097</v>
      </c>
      <c r="S50" s="4"/>
      <c r="T50" s="18">
        <f>(T49/$T$126)</f>
        <v>0.22860383306216636</v>
      </c>
      <c r="U50" s="4"/>
      <c r="V50" s="34">
        <f>(V49/$V$126)</f>
        <v>0.2266884516334835</v>
      </c>
      <c r="W50" s="29"/>
      <c r="X50" s="34">
        <f>(X49/$X$126)</f>
        <v>0.22581698022580887</v>
      </c>
      <c r="Y50" s="33"/>
      <c r="Z50" s="34">
        <f>(Z49/$Z$126)</f>
        <v>0.22291840784424213</v>
      </c>
    </row>
    <row r="51" spans="2:26" s="3" customFormat="1" ht="15" customHeight="1">
      <c r="B51" s="13" t="s">
        <v>22</v>
      </c>
      <c r="C51" s="14"/>
      <c r="D51" s="15">
        <v>28755</v>
      </c>
      <c r="E51" s="16" t="e">
        <f>((#REF!-D51)/D51)</f>
        <v>#REF!</v>
      </c>
      <c r="F51" s="17">
        <v>156193</v>
      </c>
      <c r="G51" s="16">
        <f>((H51-F51)/F51)</f>
        <v>0.12591473369485187</v>
      </c>
      <c r="H51" s="17">
        <v>175860</v>
      </c>
      <c r="I51" s="16">
        <f>((J51-H51)/H51)</f>
        <v>0.12881837825543047</v>
      </c>
      <c r="J51" s="17">
        <v>198514</v>
      </c>
      <c r="K51" s="16">
        <f>((L51-J51)/J51)</f>
        <v>0.1621799973805374</v>
      </c>
      <c r="L51" s="17">
        <v>230709</v>
      </c>
      <c r="M51" s="16">
        <f>((N51-L51)/L51)</f>
        <v>0.11275242838380817</v>
      </c>
      <c r="N51" s="17">
        <v>256722</v>
      </c>
      <c r="O51" s="16">
        <f>((P51-N51)/N51)</f>
        <v>0.09936039762856319</v>
      </c>
      <c r="P51" s="17">
        <v>282230</v>
      </c>
      <c r="Q51" s="16">
        <f>((R51-P51)/P51)</f>
        <v>0.08591928568897708</v>
      </c>
      <c r="R51" s="17">
        <v>306479</v>
      </c>
      <c r="S51" s="16">
        <f>((T51-R51)/R51)</f>
        <v>0.10102486630405345</v>
      </c>
      <c r="T51" s="17">
        <v>337441</v>
      </c>
      <c r="U51" s="16">
        <f>((V51-T51)/T51)</f>
        <v>0.1101792609671024</v>
      </c>
      <c r="V51" s="32">
        <v>374620</v>
      </c>
      <c r="W51" s="33">
        <f>((X51-V51)/V51)</f>
        <v>0.10102503870588864</v>
      </c>
      <c r="X51" s="32">
        <v>412466</v>
      </c>
      <c r="Y51" s="33">
        <f>((Z51-X51)/X51)</f>
        <v>0.07605232916167635</v>
      </c>
      <c r="Z51" s="32">
        <v>443835</v>
      </c>
    </row>
    <row r="52" spans="2:26" s="3" customFormat="1" ht="15" customHeight="1">
      <c r="B52" s="11" t="s">
        <v>8</v>
      </c>
      <c r="C52" s="7"/>
      <c r="D52" s="18">
        <f>(D51/$D$126)</f>
        <v>0.05372898394203137</v>
      </c>
      <c r="E52" s="7"/>
      <c r="F52" s="18">
        <f>(F51/$F$126)</f>
        <v>0.0985124085786583</v>
      </c>
      <c r="H52" s="18">
        <f>(H51/$H$126)</f>
        <v>0.10123006094180911</v>
      </c>
      <c r="J52" s="18">
        <f>(J51/$J$126)</f>
        <v>0.10515793767249189</v>
      </c>
      <c r="K52" s="4"/>
      <c r="L52" s="18">
        <f>(L51/$L$126)</f>
        <v>0.10955868141511813</v>
      </c>
      <c r="M52" s="4"/>
      <c r="N52" s="18">
        <f>(N51/$N$126)</f>
        <v>0.1110095904585769</v>
      </c>
      <c r="O52" s="4"/>
      <c r="P52" s="18">
        <f>(P51/$P$126)</f>
        <v>0.1114022840961526</v>
      </c>
      <c r="Q52" s="4"/>
      <c r="R52" s="18">
        <f>(R51/$R$126)</f>
        <v>0.1119989621571053</v>
      </c>
      <c r="S52" s="4"/>
      <c r="T52" s="18">
        <f>(T51/$T$126)</f>
        <v>0.11517036760959054</v>
      </c>
      <c r="U52" s="4"/>
      <c r="V52" s="34">
        <f>(V51/$V$126)</f>
        <v>0.1165869181274265</v>
      </c>
      <c r="W52" s="29"/>
      <c r="X52" s="34">
        <f>(X51/$X$126)</f>
        <v>0.1193471102597786</v>
      </c>
      <c r="Y52" s="33"/>
      <c r="Z52" s="34">
        <f>(Z51/$Z$126)</f>
        <v>0.1200070733156194</v>
      </c>
    </row>
    <row r="53" spans="2:26" s="3" customFormat="1" ht="15" customHeight="1">
      <c r="B53" s="13" t="s">
        <v>23</v>
      </c>
      <c r="C53" s="14"/>
      <c r="D53" s="15">
        <v>105517</v>
      </c>
      <c r="E53" s="16" t="e">
        <f>((#REF!-D53)/D53)</f>
        <v>#REF!</v>
      </c>
      <c r="F53" s="17">
        <v>215313</v>
      </c>
      <c r="G53" s="16">
        <f>((H53-F53)/F53)</f>
        <v>0.06527241736448798</v>
      </c>
      <c r="H53" s="17">
        <v>229367</v>
      </c>
      <c r="I53" s="16">
        <f>((J53-H53)/H53)</f>
        <v>0.0441475887987374</v>
      </c>
      <c r="J53" s="17">
        <v>239493</v>
      </c>
      <c r="K53" s="16">
        <f>((L53-J53)/J53)</f>
        <v>0.08962683669251294</v>
      </c>
      <c r="L53" s="17">
        <v>260958</v>
      </c>
      <c r="M53" s="16">
        <f>((N53-L53)/L53)</f>
        <v>0.0772269867181692</v>
      </c>
      <c r="N53" s="17">
        <v>281111</v>
      </c>
      <c r="O53" s="16">
        <f>((P53-N53)/N53)</f>
        <v>0.0617798663161527</v>
      </c>
      <c r="P53" s="17">
        <v>298478</v>
      </c>
      <c r="Q53" s="16">
        <f>((R53-P53)/P53)</f>
        <v>0.07330523522671688</v>
      </c>
      <c r="R53" s="17">
        <v>320358</v>
      </c>
      <c r="S53" s="16">
        <f>((T53-R53)/R53)</f>
        <v>0.037439364710729874</v>
      </c>
      <c r="T53" s="17">
        <v>332352</v>
      </c>
      <c r="U53" s="16">
        <f>((V53-T53)/T53)</f>
        <v>0.06447681975736569</v>
      </c>
      <c r="V53" s="32">
        <v>353781</v>
      </c>
      <c r="W53" s="33">
        <f>((X53-V53)/V53)</f>
        <v>0.04008411983684822</v>
      </c>
      <c r="X53" s="32">
        <v>367962</v>
      </c>
      <c r="Y53" s="33">
        <f>((Z53-X53)/X53)</f>
        <v>0.03436767927122909</v>
      </c>
      <c r="Z53" s="32">
        <v>380608</v>
      </c>
    </row>
    <row r="54" spans="2:26" s="3" customFormat="1" ht="15" customHeight="1">
      <c r="B54" s="11" t="s">
        <v>8</v>
      </c>
      <c r="C54" s="7"/>
      <c r="D54" s="18">
        <f>(D53/$D$126)</f>
        <v>0.1971594922139219</v>
      </c>
      <c r="E54" s="7"/>
      <c r="F54" s="18">
        <f>(F53/$F$126)</f>
        <v>0.13579995408434856</v>
      </c>
      <c r="H54" s="18">
        <f>(H53/$H$126)</f>
        <v>0.13203022511111073</v>
      </c>
      <c r="J54" s="18">
        <f>(J53/$J$126)</f>
        <v>0.12686556095287033</v>
      </c>
      <c r="K54" s="4"/>
      <c r="L54" s="18">
        <f>(L53/$L$126)</f>
        <v>0.12392327297472745</v>
      </c>
      <c r="M54" s="4"/>
      <c r="N54" s="18">
        <f>(N53/$N$126)</f>
        <v>0.12155567884092915</v>
      </c>
      <c r="O54" s="4"/>
      <c r="P54" s="18">
        <f>(P53/$P$126)</f>
        <v>0.11781572105180682</v>
      </c>
      <c r="Q54" s="4"/>
      <c r="R54" s="18">
        <f>(R53/$R$126)</f>
        <v>0.11707087114851568</v>
      </c>
      <c r="S54" s="4"/>
      <c r="T54" s="18">
        <f>(T53/$T$126)</f>
        <v>0.11343346545257581</v>
      </c>
      <c r="U54" s="4"/>
      <c r="V54" s="34">
        <f>(V53/$V$126)</f>
        <v>0.110101533506057</v>
      </c>
      <c r="W54" s="29"/>
      <c r="X54" s="34">
        <f>(X53/$X$126)</f>
        <v>0.10646986996603029</v>
      </c>
      <c r="Y54" s="33"/>
      <c r="Z54" s="34">
        <f>(Z53/$Z$126)</f>
        <v>0.10291133452862272</v>
      </c>
    </row>
    <row r="55" spans="2:26" s="3" customFormat="1" ht="15" customHeight="1">
      <c r="B55" s="11" t="s">
        <v>24</v>
      </c>
      <c r="C55" s="7"/>
      <c r="D55" s="18"/>
      <c r="E55" s="7"/>
      <c r="F55" s="17">
        <v>24376</v>
      </c>
      <c r="G55" s="16">
        <f>((H55-F55)/F55)</f>
        <v>0.22686248769281261</v>
      </c>
      <c r="H55" s="17">
        <v>29906</v>
      </c>
      <c r="I55" s="16">
        <f>((J55-H55)/H55)</f>
        <v>0.0912525914532201</v>
      </c>
      <c r="J55" s="17">
        <v>32635</v>
      </c>
      <c r="K55" s="16">
        <f>((L55-J55)/J55)</f>
        <v>0.1675808181400337</v>
      </c>
      <c r="L55" s="17">
        <v>38104</v>
      </c>
      <c r="M55" s="16">
        <f>((N55-L55)/L55)</f>
        <v>0.1730526978794877</v>
      </c>
      <c r="N55" s="17">
        <v>44698</v>
      </c>
      <c r="O55" s="16">
        <f>((P55-N55)/N55)</f>
        <v>0.17266991811714172</v>
      </c>
      <c r="P55" s="17">
        <v>52416</v>
      </c>
      <c r="Q55" s="16">
        <f>((R55-P55)/P55)</f>
        <v>0.17101648351648352</v>
      </c>
      <c r="R55" s="17">
        <v>61380</v>
      </c>
      <c r="S55" s="16">
        <f>((T55-R55)/R55)</f>
        <v>0.19868035190615835</v>
      </c>
      <c r="T55" s="17">
        <v>73575</v>
      </c>
      <c r="U55" s="16">
        <f>((V55-T55)/T55)</f>
        <v>0.17770981991165477</v>
      </c>
      <c r="V55" s="32">
        <v>86650</v>
      </c>
      <c r="W55" s="33">
        <f>((X55-V55)/V55)</f>
        <v>0.1420542412002308</v>
      </c>
      <c r="X55" s="32">
        <v>98959</v>
      </c>
      <c r="Y55" s="33">
        <f>((Z55-X55)/X55)</f>
        <v>0.09983932739821542</v>
      </c>
      <c r="Z55" s="32">
        <v>108839</v>
      </c>
    </row>
    <row r="56" spans="2:26" s="3" customFormat="1" ht="15" customHeight="1">
      <c r="B56" s="11" t="s">
        <v>7</v>
      </c>
      <c r="C56" s="7"/>
      <c r="D56" s="18"/>
      <c r="E56" s="7"/>
      <c r="F56" s="18">
        <f>(F55/$F$126)</f>
        <v>0.015374174716622223</v>
      </c>
      <c r="H56" s="18">
        <f>(H55/$H$126)</f>
        <v>0.017214751521242713</v>
      </c>
      <c r="J56" s="18">
        <f>(J55/$J$126)</f>
        <v>0.01728759329791235</v>
      </c>
      <c r="K56" s="4"/>
      <c r="L56" s="18">
        <f>(L55/$L$126)</f>
        <v>0.01809476005115388</v>
      </c>
      <c r="M56" s="4"/>
      <c r="N56" s="18">
        <f>(N55/$N$126)</f>
        <v>0.019327937123882918</v>
      </c>
      <c r="O56" s="4"/>
      <c r="P56" s="18">
        <f>(P55/$P$126)</f>
        <v>0.020689728672302503</v>
      </c>
      <c r="Q56" s="4"/>
      <c r="R56" s="18">
        <f>(R55/$R$126)</f>
        <v>0.022430562280623217</v>
      </c>
      <c r="S56" s="4"/>
      <c r="T56" s="18">
        <f>(T55/$T$126)</f>
        <v>0.025111530006358514</v>
      </c>
      <c r="U56" s="4"/>
      <c r="V56" s="34">
        <f>(V55/$V$126)</f>
        <v>0.026966676781115546</v>
      </c>
      <c r="W56" s="29"/>
      <c r="X56" s="34">
        <f>(X55/$X$126)</f>
        <v>0.028633804202521977</v>
      </c>
      <c r="Y56" s="33"/>
      <c r="Z56" s="34">
        <f>(Z55/$Z$126)</f>
        <v>0.02942861615825408</v>
      </c>
    </row>
    <row r="57" spans="2:26" s="3" customFormat="1" ht="15" customHeight="1">
      <c r="B57" s="13" t="s">
        <v>25</v>
      </c>
      <c r="C57" s="14"/>
      <c r="D57" s="15">
        <v>26554</v>
      </c>
      <c r="E57" s="16" t="e">
        <f>((#REF!-D57)/D57)</f>
        <v>#REF!</v>
      </c>
      <c r="F57" s="17">
        <v>68876</v>
      </c>
      <c r="G57" s="16">
        <f>((H57-F57)/F57)</f>
        <v>0.07159242697020733</v>
      </c>
      <c r="H57" s="17">
        <v>73807</v>
      </c>
      <c r="I57" s="16">
        <f>((J57-H57)/H57)</f>
        <v>0.07264893573780265</v>
      </c>
      <c r="J57" s="17">
        <v>79169</v>
      </c>
      <c r="K57" s="16">
        <f>((L57-J57)/J57)</f>
        <v>0.07904609127309932</v>
      </c>
      <c r="L57" s="17">
        <v>85427</v>
      </c>
      <c r="M57" s="16">
        <f>((N57-L57)/L57)</f>
        <v>0.06570522200241141</v>
      </c>
      <c r="N57" s="17">
        <v>91040</v>
      </c>
      <c r="O57" s="16">
        <f>((P57-N57)/N57)</f>
        <v>0.06592706502636204</v>
      </c>
      <c r="P57" s="17">
        <v>97042</v>
      </c>
      <c r="Q57" s="16">
        <f>((R57-P57)/P57)</f>
        <v>0.03715916819521444</v>
      </c>
      <c r="R57" s="17">
        <v>100648</v>
      </c>
      <c r="S57" s="16">
        <f>((T57-R57)/R57)</f>
        <v>0.007064223829584294</v>
      </c>
      <c r="T57" s="17">
        <v>101359</v>
      </c>
      <c r="U57" s="16">
        <f>((V57-T57)/T57)</f>
        <v>0.012529721090381713</v>
      </c>
      <c r="V57" s="32">
        <v>102629</v>
      </c>
      <c r="W57" s="33">
        <f>((X57-V57)/V57)</f>
        <v>0.04640988414580674</v>
      </c>
      <c r="X57" s="32">
        <v>107392</v>
      </c>
      <c r="Y57" s="33">
        <f>((Z57-X57)/X57)</f>
        <v>0.013613676996424314</v>
      </c>
      <c r="Z57" s="32">
        <v>108854</v>
      </c>
    </row>
    <row r="58" spans="2:26" s="3" customFormat="1" ht="15" customHeight="1">
      <c r="B58" s="11" t="s">
        <v>7</v>
      </c>
      <c r="C58" s="7"/>
      <c r="D58" s="18">
        <f>(D57/$D$126)</f>
        <v>0.049616395047703044</v>
      </c>
      <c r="E58" s="7"/>
      <c r="F58" s="18">
        <f>(F57/$F$126)</f>
        <v>0.04344074736552643</v>
      </c>
      <c r="H58" s="18">
        <f>(H57/$H$126)</f>
        <v>0.04248542652071026</v>
      </c>
      <c r="J58" s="18">
        <f>(J57/$J$126)</f>
        <v>0.041937842004057695</v>
      </c>
      <c r="K58" s="4"/>
      <c r="L58" s="18">
        <f>(L57/$L$126)</f>
        <v>0.04056742249868577</v>
      </c>
      <c r="M58" s="4"/>
      <c r="N58" s="18">
        <f>(N57/$N$126)</f>
        <v>0.03936675904421453</v>
      </c>
      <c r="O58" s="4"/>
      <c r="P58" s="18">
        <f>(P57/$P$126)</f>
        <v>0.0383045758893769</v>
      </c>
      <c r="Q58" s="4"/>
      <c r="R58" s="18">
        <f>(R57/$R$126)</f>
        <v>0.036780567488109574</v>
      </c>
      <c r="S58" s="4"/>
      <c r="T58" s="18">
        <f>(T57/$T$126)</f>
        <v>0.03459435365157313</v>
      </c>
      <c r="U58" s="4"/>
      <c r="V58" s="34">
        <f>(V57/$V$126)</f>
        <v>0.031939562277773885</v>
      </c>
      <c r="W58" s="29"/>
      <c r="X58" s="34">
        <f>(X57/$X$126)</f>
        <v>0.031073894248297176</v>
      </c>
      <c r="Y58" s="30"/>
      <c r="Z58" s="34">
        <f>(Z57/$Z$126)</f>
        <v>0.029432671958494562</v>
      </c>
    </row>
    <row r="59" spans="2:26" s="3" customFormat="1" ht="15" customHeight="1">
      <c r="B59" s="13"/>
      <c r="C59" s="14"/>
      <c r="D59" s="22"/>
      <c r="E59" s="16"/>
      <c r="F59" s="15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29"/>
      <c r="W59" s="29"/>
      <c r="X59" s="29"/>
      <c r="Y59" s="30"/>
      <c r="Z59" s="29"/>
    </row>
    <row r="60" spans="2:26" s="3" customFormat="1" ht="15" customHeight="1">
      <c r="B60" s="5"/>
      <c r="C60" s="7"/>
      <c r="D60" s="18"/>
      <c r="E60" s="7"/>
      <c r="F60" s="18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29"/>
      <c r="W60" s="29"/>
      <c r="X60" s="29"/>
      <c r="Y60" s="30"/>
      <c r="Z60" s="29"/>
    </row>
    <row r="61" spans="2:26" s="3" customFormat="1" ht="27.75" customHeight="1">
      <c r="B61" s="23"/>
      <c r="C61" s="14"/>
      <c r="D61" s="22"/>
      <c r="E61" s="16"/>
      <c r="F61" s="15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29"/>
      <c r="W61" s="29"/>
      <c r="X61" s="29"/>
      <c r="Y61" s="30"/>
      <c r="Z61" s="29"/>
    </row>
    <row r="62" spans="2:26" s="3" customFormat="1" ht="15" customHeight="1">
      <c r="B62" s="23"/>
      <c r="C62" s="14"/>
      <c r="D62" s="22"/>
      <c r="E62" s="16"/>
      <c r="F62" s="15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29"/>
      <c r="W62" s="29"/>
      <c r="X62" s="29"/>
      <c r="Y62" s="30"/>
      <c r="Z62" s="29"/>
    </row>
    <row r="63" spans="2:26" s="3" customFormat="1" ht="15" customHeight="1">
      <c r="B63" s="23"/>
      <c r="C63" s="14"/>
      <c r="D63" s="22"/>
      <c r="E63" s="16"/>
      <c r="F63" s="15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29"/>
      <c r="W63" s="29"/>
      <c r="X63" s="29"/>
      <c r="Y63" s="30"/>
      <c r="Z63" s="29"/>
    </row>
    <row r="64" spans="2:26" s="3" customFormat="1" ht="15" customHeight="1">
      <c r="B64" s="23"/>
      <c r="C64" s="7"/>
      <c r="D64" s="18"/>
      <c r="E64" s="7"/>
      <c r="F64" s="18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29"/>
      <c r="W64" s="29"/>
      <c r="X64" s="29"/>
      <c r="Y64" s="30"/>
      <c r="Z64" s="29"/>
    </row>
    <row r="65" spans="2:26" s="3" customFormat="1" ht="15" customHeight="1">
      <c r="B65" s="23"/>
      <c r="C65" s="7"/>
      <c r="D65" s="18"/>
      <c r="E65" s="7"/>
      <c r="F65" s="18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29"/>
      <c r="W65" s="29"/>
      <c r="X65" s="29"/>
      <c r="Y65" s="30"/>
      <c r="Z65" s="29"/>
    </row>
    <row r="66" spans="1:27" s="3" customFormat="1" ht="18.75" customHeight="1">
      <c r="A66" s="38" t="s">
        <v>62</v>
      </c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</row>
    <row r="67" spans="2:26" s="3" customFormat="1" ht="17.25" customHeight="1">
      <c r="B67" s="4"/>
      <c r="C67" s="4"/>
      <c r="D67" s="4"/>
      <c r="E67" s="4"/>
      <c r="F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29"/>
      <c r="W67" s="29"/>
      <c r="X67" s="29"/>
      <c r="Y67" s="30"/>
      <c r="Z67" s="29"/>
    </row>
    <row r="68" spans="2:26" s="24" customFormat="1" ht="13.5" customHeight="1">
      <c r="B68" s="9"/>
      <c r="C68" s="9"/>
      <c r="D68" s="9"/>
      <c r="E68" s="8" t="s">
        <v>26</v>
      </c>
      <c r="G68" s="8" t="s">
        <v>1</v>
      </c>
      <c r="I68" s="8" t="s">
        <v>1</v>
      </c>
      <c r="J68" s="5"/>
      <c r="K68" s="10" t="s">
        <v>1</v>
      </c>
      <c r="L68" s="4"/>
      <c r="M68" s="10" t="s">
        <v>1</v>
      </c>
      <c r="N68" s="4"/>
      <c r="O68" s="10" t="s">
        <v>1</v>
      </c>
      <c r="P68" s="4"/>
      <c r="Q68" s="10" t="s">
        <v>1</v>
      </c>
      <c r="R68" s="4"/>
      <c r="S68" s="10" t="s">
        <v>1</v>
      </c>
      <c r="T68" s="4"/>
      <c r="U68" s="10" t="s">
        <v>1</v>
      </c>
      <c r="V68" s="29"/>
      <c r="W68" s="31" t="s">
        <v>1</v>
      </c>
      <c r="X68" s="29"/>
      <c r="Y68" s="31" t="s">
        <v>1</v>
      </c>
      <c r="Z68" s="36"/>
    </row>
    <row r="69" spans="2:26" s="3" customFormat="1" ht="13.5" customHeight="1">
      <c r="B69" s="9"/>
      <c r="C69" s="9"/>
      <c r="D69" s="9">
        <v>1991</v>
      </c>
      <c r="E69" s="8" t="s">
        <v>3</v>
      </c>
      <c r="F69" s="12">
        <v>2002</v>
      </c>
      <c r="G69" s="8" t="s">
        <v>5</v>
      </c>
      <c r="H69" s="4">
        <v>2003</v>
      </c>
      <c r="I69" s="8" t="s">
        <v>5</v>
      </c>
      <c r="J69" s="4">
        <v>2004</v>
      </c>
      <c r="K69" s="10" t="s">
        <v>5</v>
      </c>
      <c r="L69" s="4">
        <v>2005</v>
      </c>
      <c r="M69" s="10" t="s">
        <v>5</v>
      </c>
      <c r="N69" s="4">
        <v>2006</v>
      </c>
      <c r="O69" s="10" t="s">
        <v>5</v>
      </c>
      <c r="P69" s="4">
        <v>2007</v>
      </c>
      <c r="Q69" s="10" t="s">
        <v>5</v>
      </c>
      <c r="R69" s="4">
        <v>2008</v>
      </c>
      <c r="S69" s="10" t="s">
        <v>5</v>
      </c>
      <c r="T69" s="4">
        <v>2009</v>
      </c>
      <c r="U69" s="10" t="s">
        <v>5</v>
      </c>
      <c r="V69" s="29">
        <v>2010</v>
      </c>
      <c r="W69" s="31" t="s">
        <v>5</v>
      </c>
      <c r="X69" s="29">
        <v>2011</v>
      </c>
      <c r="Y69" s="31" t="s">
        <v>5</v>
      </c>
      <c r="Z69" s="29">
        <v>2012</v>
      </c>
    </row>
    <row r="70" spans="2:26" s="3" customFormat="1" ht="13.5" customHeight="1">
      <c r="B70" s="7"/>
      <c r="C70" s="7"/>
      <c r="D70" s="9"/>
      <c r="E70" s="11"/>
      <c r="F70" s="4"/>
      <c r="H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29"/>
      <c r="W70" s="29"/>
      <c r="X70" s="29"/>
      <c r="Y70" s="30"/>
      <c r="Z70" s="29"/>
    </row>
    <row r="71" spans="2:26" s="3" customFormat="1" ht="13.5" customHeight="1">
      <c r="B71" s="13" t="s">
        <v>27</v>
      </c>
      <c r="C71" s="14"/>
      <c r="D71" s="15">
        <v>12889</v>
      </c>
      <c r="E71" s="16" t="e">
        <f>((#REF!-D71)/D71)</f>
        <v>#REF!</v>
      </c>
      <c r="F71" s="17">
        <v>19069</v>
      </c>
      <c r="G71" s="16">
        <f>((H71-F71)/F71)</f>
        <v>0.0675966227909172</v>
      </c>
      <c r="H71" s="17">
        <v>20358</v>
      </c>
      <c r="I71" s="16">
        <f>((J71-H71)/H71)</f>
        <v>0.023528833873661458</v>
      </c>
      <c r="J71" s="17">
        <f>J73+J75</f>
        <v>20837</v>
      </c>
      <c r="K71" s="16">
        <f>((L71-J71)/J71)</f>
        <v>0.05936555166290733</v>
      </c>
      <c r="L71" s="17">
        <f>L73+L75</f>
        <v>22074</v>
      </c>
      <c r="M71" s="16">
        <f>((N71-L71)/L71)</f>
        <v>0.06827036332336686</v>
      </c>
      <c r="N71" s="17">
        <f>N73+N75</f>
        <v>23581</v>
      </c>
      <c r="O71" s="16">
        <f>((P71-N71)/N71)</f>
        <v>0.008311776430176837</v>
      </c>
      <c r="P71" s="17">
        <f>P73+P75</f>
        <v>23777</v>
      </c>
      <c r="Q71" s="16">
        <f>((R71-P71)/P71)</f>
        <v>-0.04861841275181898</v>
      </c>
      <c r="R71" s="17">
        <f>R73+R75</f>
        <v>22621</v>
      </c>
      <c r="S71" s="16">
        <f>((T71-R71)/R71)</f>
        <v>0.017815304363202333</v>
      </c>
      <c r="T71" s="17">
        <f>T73+T75</f>
        <v>23024</v>
      </c>
      <c r="U71" s="16"/>
      <c r="V71" s="32"/>
      <c r="W71" s="33"/>
      <c r="X71" s="32">
        <v>20637</v>
      </c>
      <c r="Y71" s="30"/>
      <c r="Z71" s="32">
        <v>19769</v>
      </c>
    </row>
    <row r="72" spans="2:26" s="3" customFormat="1" ht="13.5" customHeight="1">
      <c r="B72" s="11" t="s">
        <v>7</v>
      </c>
      <c r="C72" s="7"/>
      <c r="D72" s="18">
        <f>(D71/$D$126)</f>
        <v>0.02408321592866779</v>
      </c>
      <c r="E72" s="7"/>
      <c r="F72" s="18">
        <f>(F71/$F$126)</f>
        <v>0.012026999412178748</v>
      </c>
      <c r="G72" s="16"/>
      <c r="H72" s="18">
        <f>(H71/$H$126)</f>
        <v>0.011718648815269817</v>
      </c>
      <c r="J72" s="18">
        <f>(J71/$J$126)</f>
        <v>0.011037891268533773</v>
      </c>
      <c r="K72" s="4"/>
      <c r="L72" s="18">
        <f>(L71/$L$126)</f>
        <v>0.01048246203467276</v>
      </c>
      <c r="M72" s="4"/>
      <c r="N72" s="18">
        <f>(N71/$N$126)</f>
        <v>0.010196699747601304</v>
      </c>
      <c r="O72" s="4"/>
      <c r="P72" s="18">
        <f>(P71/$P$126)</f>
        <v>0.009385296066875317</v>
      </c>
      <c r="Q72" s="4"/>
      <c r="R72" s="18">
        <f>(R71/$R$126)</f>
        <v>0.008266564831377938</v>
      </c>
      <c r="S72" s="4"/>
      <c r="T72" s="18">
        <f>(T71/$T$126)</f>
        <v>0.00785821089862587</v>
      </c>
      <c r="U72" s="4"/>
      <c r="V72" s="34"/>
      <c r="W72" s="29"/>
      <c r="X72" s="34">
        <f>(X71/$X$126)</f>
        <v>0.005971319610418921</v>
      </c>
      <c r="Y72" s="30"/>
      <c r="Z72" s="34">
        <f>(Z71/$Z$126)</f>
        <v>0.005345274330272466</v>
      </c>
    </row>
    <row r="73" spans="2:26" s="3" customFormat="1" ht="13.5" customHeight="1">
      <c r="B73" s="13" t="s">
        <v>28</v>
      </c>
      <c r="C73" s="14"/>
      <c r="D73" s="15">
        <v>11254</v>
      </c>
      <c r="E73" s="16" t="e">
        <f>((#REF!-D73)/D73)</f>
        <v>#REF!</v>
      </c>
      <c r="F73" s="17">
        <v>17372</v>
      </c>
      <c r="G73" s="16">
        <f>((H73-F73)/F73)</f>
        <v>0.06470181901911122</v>
      </c>
      <c r="H73" s="17">
        <v>18496</v>
      </c>
      <c r="I73" s="16">
        <f>((J73-H73)/H73)</f>
        <v>0.028114186851211073</v>
      </c>
      <c r="J73" s="17">
        <v>19016</v>
      </c>
      <c r="K73" s="16">
        <f>((L73-J73)/J73)</f>
        <v>0.06431426167437947</v>
      </c>
      <c r="L73" s="17">
        <v>20239</v>
      </c>
      <c r="M73" s="16">
        <f>((N73-L73)/L73)</f>
        <v>0.06586293789218835</v>
      </c>
      <c r="N73" s="17">
        <v>21572</v>
      </c>
      <c r="O73" s="16">
        <f>((P73-N73)/N73)</f>
        <v>0.0063508251437048024</v>
      </c>
      <c r="P73" s="17">
        <v>21709</v>
      </c>
      <c r="Q73" s="16">
        <f>((R73-P73)/P73)</f>
        <v>-0.04763001520106868</v>
      </c>
      <c r="R73" s="17">
        <v>20675</v>
      </c>
      <c r="S73" s="16">
        <f>((T73-R73)/R73)</f>
        <v>0.017122128174123338</v>
      </c>
      <c r="T73" s="17">
        <v>21029</v>
      </c>
      <c r="U73" s="16">
        <f>((V73-T73)/T73)</f>
        <v>0.01559750820295782</v>
      </c>
      <c r="V73" s="32">
        <v>21357</v>
      </c>
      <c r="W73" s="33">
        <f>((X73-V73)/V73)</f>
        <v>-0.0337126000842815</v>
      </c>
      <c r="X73" s="32">
        <v>20637</v>
      </c>
      <c r="Y73" s="33">
        <f>((Z73-X73)/X73)</f>
        <v>-0.04206037699277996</v>
      </c>
      <c r="Z73" s="32">
        <v>19769</v>
      </c>
    </row>
    <row r="74" spans="2:26" s="3" customFormat="1" ht="13.5" customHeight="1">
      <c r="B74" s="11" t="s">
        <v>8</v>
      </c>
      <c r="C74" s="7"/>
      <c r="D74" s="18">
        <f>(D73/$D$126)</f>
        <v>0.02102820327886006</v>
      </c>
      <c r="E74" s="7"/>
      <c r="F74" s="18">
        <f>(F73/$F$126)</f>
        <v>0.010956685394534019</v>
      </c>
      <c r="G74" s="16"/>
      <c r="H74" s="18">
        <f>(H73/$H$126)</f>
        <v>0.010646828199588886</v>
      </c>
      <c r="J74" s="18">
        <f>(J73/$J$126)</f>
        <v>0.010073261043453387</v>
      </c>
      <c r="K74" s="4"/>
      <c r="L74" s="18">
        <f>(L73/$L$126)</f>
        <v>0.009611060483815437</v>
      </c>
      <c r="M74" s="4"/>
      <c r="N74" s="18">
        <f>(N73/$N$126)</f>
        <v>0.009327984689167353</v>
      </c>
      <c r="O74" s="4"/>
      <c r="P74" s="18">
        <f>(P73/$P$126)</f>
        <v>0.008569011747310269</v>
      </c>
      <c r="Q74" s="4"/>
      <c r="R74" s="18">
        <f>(R73/$R$126)</f>
        <v>0.007555423185921881</v>
      </c>
      <c r="S74" s="4"/>
      <c r="T74" s="18">
        <f>(T73/$T$126)</f>
        <v>0.007177307026893826</v>
      </c>
      <c r="U74" s="4"/>
      <c r="V74" s="34">
        <f>(V73/$V$126)</f>
        <v>0.006646593375814019</v>
      </c>
      <c r="W74" s="29"/>
      <c r="X74" s="34">
        <f>(X73/$X$126)</f>
        <v>0.005971319610418921</v>
      </c>
      <c r="Y74" s="30"/>
      <c r="Z74" s="34">
        <f>(Z73/$Z$126)</f>
        <v>0.005345274330272466</v>
      </c>
    </row>
    <row r="75" spans="2:26" s="3" customFormat="1" ht="13.5" customHeight="1">
      <c r="B75" s="13" t="s">
        <v>29</v>
      </c>
      <c r="C75" s="14"/>
      <c r="D75" s="15">
        <v>1635</v>
      </c>
      <c r="E75" s="16" t="e">
        <f>((#REF!-D75)/D75)</f>
        <v>#REF!</v>
      </c>
      <c r="F75" s="17">
        <v>1697</v>
      </c>
      <c r="G75" s="16">
        <f>((H75-F75)/F75)</f>
        <v>0.09723040659988215</v>
      </c>
      <c r="H75" s="17">
        <v>1862</v>
      </c>
      <c r="I75" s="16">
        <f>((J75-H75)/H75)</f>
        <v>-0.02201933404940924</v>
      </c>
      <c r="J75" s="17">
        <v>1821</v>
      </c>
      <c r="K75" s="16">
        <f>((L75-J75)/J75)</f>
        <v>0.007688083470620538</v>
      </c>
      <c r="L75" s="17">
        <v>1835</v>
      </c>
      <c r="M75" s="16">
        <f>((N75-L75)/L75)</f>
        <v>0.09482288828337875</v>
      </c>
      <c r="N75" s="17">
        <v>2009</v>
      </c>
      <c r="O75" s="16">
        <f>((P75-N75)/N75)</f>
        <v>0.02936784469885515</v>
      </c>
      <c r="P75" s="17">
        <v>2068</v>
      </c>
      <c r="Q75" s="16">
        <f>((R75-P75)/P75)</f>
        <v>-0.05899419729206963</v>
      </c>
      <c r="R75" s="17">
        <v>1946</v>
      </c>
      <c r="S75" s="16">
        <f>((T75-R75)/R75)</f>
        <v>0.025179856115107913</v>
      </c>
      <c r="T75" s="17">
        <v>1995</v>
      </c>
      <c r="U75" s="16"/>
      <c r="V75" s="32"/>
      <c r="W75" s="33"/>
      <c r="X75" s="32"/>
      <c r="Y75" s="30"/>
      <c r="Z75" s="29"/>
    </row>
    <row r="76" spans="2:26" s="3" customFormat="1" ht="13.5" customHeight="1">
      <c r="B76" s="11" t="s">
        <v>8</v>
      </c>
      <c r="C76" s="7"/>
      <c r="D76" s="18">
        <f>(D75/$D$126)</f>
        <v>0.0030550126498077304</v>
      </c>
      <c r="E76" s="7"/>
      <c r="F76" s="18">
        <f>(F75/$F$126)</f>
        <v>0.001070314017644729</v>
      </c>
      <c r="G76" s="16"/>
      <c r="H76" s="18">
        <f>(H75/$H$126)</f>
        <v>0.0010718206156809314</v>
      </c>
      <c r="J76" s="18">
        <f>(J75/$J$126)</f>
        <v>0.0009646302250803858</v>
      </c>
      <c r="K76" s="4"/>
      <c r="L76" s="18">
        <f>(L75/$L$126)</f>
        <v>0.0008714015508573214</v>
      </c>
      <c r="M76" s="4"/>
      <c r="N76" s="18">
        <f>(N75/$N$126)</f>
        <v>0.000868715058433952</v>
      </c>
      <c r="O76" s="4"/>
      <c r="P76" s="18">
        <f>(P75/$P$126)</f>
        <v>0.0008162843195650484</v>
      </c>
      <c r="Q76" s="4"/>
      <c r="R76" s="18">
        <f>(R75/$R$126)</f>
        <v>0.0007111416454560571</v>
      </c>
      <c r="S76" s="4"/>
      <c r="T76" s="18">
        <f>(T75/$T$126)</f>
        <v>0.0006809038717320453</v>
      </c>
      <c r="U76" s="4"/>
      <c r="V76" s="34"/>
      <c r="W76" s="29"/>
      <c r="X76" s="34"/>
      <c r="Y76" s="30"/>
      <c r="Z76" s="29"/>
    </row>
    <row r="77" spans="2:26" s="3" customFormat="1" ht="13.5" customHeight="1">
      <c r="B77" s="19" t="s">
        <v>30</v>
      </c>
      <c r="C77" s="14"/>
      <c r="D77" s="15">
        <v>2396</v>
      </c>
      <c r="E77" s="16" t="e">
        <f>((#REF!-D77)/D77)</f>
        <v>#REF!</v>
      </c>
      <c r="F77" s="17">
        <v>4171</v>
      </c>
      <c r="G77" s="16">
        <f>((H77-F77)/F77)</f>
        <v>-0.047470630544234</v>
      </c>
      <c r="H77" s="17">
        <v>3973</v>
      </c>
      <c r="I77" s="16">
        <f>((J77-H77)/H77)</f>
        <v>0.13264535615403977</v>
      </c>
      <c r="J77" s="17">
        <v>4500</v>
      </c>
      <c r="K77" s="16">
        <f>((L77-J77)/J77)</f>
        <v>0.02688888888888889</v>
      </c>
      <c r="L77" s="17">
        <v>4621</v>
      </c>
      <c r="M77" s="16">
        <f>((N77-L77)/L77)</f>
        <v>0.11209694871239992</v>
      </c>
      <c r="N77" s="17">
        <v>5139</v>
      </c>
      <c r="O77" s="16">
        <f>((P77-N77)/N77)</f>
        <v>0.050204319906596614</v>
      </c>
      <c r="P77" s="17">
        <v>5397</v>
      </c>
      <c r="Q77" s="16">
        <f>((R77-P77)/P77)</f>
        <v>-0.02556976097832129</v>
      </c>
      <c r="R77" s="17">
        <v>5259</v>
      </c>
      <c r="S77" s="16">
        <f>((T77-R77)/R77)</f>
        <v>-0.04905875641756988</v>
      </c>
      <c r="T77" s="17">
        <v>5001</v>
      </c>
      <c r="U77" s="16">
        <f>((V77-T77)/T77)</f>
        <v>0.07758448310337933</v>
      </c>
      <c r="V77" s="32">
        <v>5389</v>
      </c>
      <c r="W77" s="33">
        <f>((X77-V77)/V77)</f>
        <v>-0.02913341992948599</v>
      </c>
      <c r="X77" s="32">
        <v>5232</v>
      </c>
      <c r="Y77" s="33">
        <f>((Z77-X77)/X77)</f>
        <v>-0.09136085626911315</v>
      </c>
      <c r="Z77" s="32">
        <v>4754</v>
      </c>
    </row>
    <row r="78" spans="2:26" s="3" customFormat="1" ht="13.5" customHeight="1">
      <c r="B78" s="11" t="s">
        <v>8</v>
      </c>
      <c r="C78" s="7"/>
      <c r="D78" s="18">
        <f>(D77/$D$126)</f>
        <v>0.00447694820118613</v>
      </c>
      <c r="E78" s="7"/>
      <c r="F78" s="18">
        <f>(F77/$F$126)</f>
        <v>0.002630689315024257</v>
      </c>
      <c r="G78" s="16"/>
      <c r="H78" s="18">
        <f>(H77/$H$126)</f>
        <v>0.0022869727744899786</v>
      </c>
      <c r="J78" s="18">
        <f>(J77/$J$126)</f>
        <v>0.002383764971368334</v>
      </c>
      <c r="K78" s="4"/>
      <c r="L78" s="18">
        <f>(L77/$L$126)</f>
        <v>0.0021944122978265297</v>
      </c>
      <c r="M78" s="4"/>
      <c r="N78" s="18">
        <f>(N77/$N$126)</f>
        <v>0.0022221636064171622</v>
      </c>
      <c r="O78" s="4"/>
      <c r="P78" s="18">
        <f>(P77/$P$126)</f>
        <v>0.002130312607684993</v>
      </c>
      <c r="Q78" s="4"/>
      <c r="R78" s="18">
        <f>(R77/$R$126)</f>
        <v>0.0019218365433984605</v>
      </c>
      <c r="S78" s="4"/>
      <c r="T78" s="18">
        <f>(T77/$T$126)</f>
        <v>0.0017068672995147664</v>
      </c>
      <c r="U78" s="4"/>
      <c r="V78" s="34">
        <f>(V77/$V$126)</f>
        <v>0.0016771312310840355</v>
      </c>
      <c r="W78" s="29"/>
      <c r="X78" s="34">
        <f>(X77/$X$126)</f>
        <v>0.0015138801280085185</v>
      </c>
      <c r="Y78" s="30"/>
      <c r="Z78" s="34">
        <f>(Z77/$Z$126)</f>
        <v>0.0012854182895500684</v>
      </c>
    </row>
    <row r="79" spans="2:26" s="3" customFormat="1" ht="13.5" customHeight="1">
      <c r="B79" s="13" t="s">
        <v>31</v>
      </c>
      <c r="C79" s="14"/>
      <c r="D79" s="15">
        <v>25413</v>
      </c>
      <c r="E79" s="16" t="e">
        <f>((#REF!-D79)/D79)</f>
        <v>#REF!</v>
      </c>
      <c r="F79" s="17">
        <v>101398</v>
      </c>
      <c r="G79" s="16">
        <f>((H79-F79)/F79)</f>
        <v>0.15028896033452335</v>
      </c>
      <c r="H79" s="17">
        <v>116637</v>
      </c>
      <c r="I79" s="16">
        <f>((J79-H79)/H79)</f>
        <v>0.07919442372489004</v>
      </c>
      <c r="J79" s="17">
        <f>J81+J83</f>
        <v>125874</v>
      </c>
      <c r="K79" s="16">
        <f>((L79-J79)/J79)</f>
        <v>0.14217391995169773</v>
      </c>
      <c r="L79" s="17">
        <f>L81+L83</f>
        <v>143770</v>
      </c>
      <c r="M79" s="16">
        <f>((N79-L79)/L79)</f>
        <v>0.08946233567503652</v>
      </c>
      <c r="N79" s="17">
        <f>N81+N83</f>
        <v>156632</v>
      </c>
      <c r="O79" s="16">
        <f>((P79-N79)/N79)</f>
        <v>0.11302926605036008</v>
      </c>
      <c r="P79" s="17">
        <f>P81+P83</f>
        <v>174336</v>
      </c>
      <c r="Q79" s="16">
        <f>((R79-P79)/P79)</f>
        <v>0.09766198604992658</v>
      </c>
      <c r="R79" s="17">
        <f>R81+R83</f>
        <v>191362</v>
      </c>
      <c r="S79" s="16">
        <f>((T79-R79)/R79)</f>
        <v>0.06983622662806618</v>
      </c>
      <c r="T79" s="17">
        <f>T81+T83</f>
        <v>204726</v>
      </c>
      <c r="U79" s="16">
        <f>((V79-T79)/T79)</f>
        <v>0.11634574992917363</v>
      </c>
      <c r="V79" s="32">
        <f>V81+V83</f>
        <v>228545</v>
      </c>
      <c r="W79" s="33">
        <f>((X79-V79)/V79)</f>
        <v>0.06302041173510688</v>
      </c>
      <c r="X79" s="32">
        <f>X81+X83</f>
        <v>242948</v>
      </c>
      <c r="Y79" s="33">
        <f>((Z79-X79)/X79)</f>
        <v>0.06160577572155358</v>
      </c>
      <c r="Z79" s="32">
        <f>Z81+Z83</f>
        <v>257915</v>
      </c>
    </row>
    <row r="80" spans="2:26" s="3" customFormat="1" ht="13.5" customHeight="1">
      <c r="B80" s="11" t="s">
        <v>7</v>
      </c>
      <c r="C80" s="7"/>
      <c r="D80" s="18">
        <f>(D79/$D$126)</f>
        <v>0.04748442597526841</v>
      </c>
      <c r="E80" s="7"/>
      <c r="F80" s="18">
        <f>(F79/$F$126)</f>
        <v>0.06395268165064244</v>
      </c>
      <c r="G80" s="16"/>
      <c r="H80" s="18">
        <f>(H79/$H$126)</f>
        <v>0.06713960319612072</v>
      </c>
      <c r="J80" s="18">
        <f>(J79/$J$126)</f>
        <v>0.06667867377911504</v>
      </c>
      <c r="K80" s="4"/>
      <c r="L80" s="18">
        <f>(L79/$L$126)</f>
        <v>0.06827324303365509</v>
      </c>
      <c r="M80" s="4"/>
      <c r="N80" s="18">
        <f>(N79/$N$126)</f>
        <v>0.06772950574048121</v>
      </c>
      <c r="O80" s="4"/>
      <c r="P80" s="18">
        <f>(P79/$P$126)</f>
        <v>0.06881418913718194</v>
      </c>
      <c r="Q80" s="4"/>
      <c r="R80" s="18">
        <f>(R79/$R$126)</f>
        <v>0.06993087747058684</v>
      </c>
      <c r="S80" s="4"/>
      <c r="T80" s="18">
        <f>(T79/$T$126)</f>
        <v>0.06987404814246352</v>
      </c>
      <c r="U80" s="4"/>
      <c r="V80" s="34">
        <f>(V79/$V$126)</f>
        <v>0.0711263605878829</v>
      </c>
      <c r="W80" s="29"/>
      <c r="X80" s="34">
        <f>(X79/$X$126)</f>
        <v>0.07029704689208975</v>
      </c>
      <c r="Y80" s="30"/>
      <c r="Z80" s="34">
        <f>(Z79/$Z$126)</f>
        <v>0.06973678126825955</v>
      </c>
    </row>
    <row r="81" spans="2:26" s="3" customFormat="1" ht="13.5" customHeight="1">
      <c r="B81" s="13" t="s">
        <v>32</v>
      </c>
      <c r="C81" s="14"/>
      <c r="D81" s="15">
        <v>20483</v>
      </c>
      <c r="E81" s="16" t="e">
        <f>((#REF!-D81)/D81)</f>
        <v>#REF!</v>
      </c>
      <c r="F81" s="17">
        <v>90937</v>
      </c>
      <c r="G81" s="16">
        <f>((H81-F81)/F81)</f>
        <v>0.1506427526749288</v>
      </c>
      <c r="H81" s="17">
        <v>104636</v>
      </c>
      <c r="I81" s="16">
        <f>((J81-H81)/H81)</f>
        <v>0.07892121258457892</v>
      </c>
      <c r="J81" s="17">
        <v>112894</v>
      </c>
      <c r="K81" s="16">
        <f>((L81-J81)/J81)</f>
        <v>0.14552589154428047</v>
      </c>
      <c r="L81" s="17">
        <v>129323</v>
      </c>
      <c r="M81" s="16">
        <f>((N81-L81)/L81)</f>
        <v>0.11264044292198604</v>
      </c>
      <c r="N81" s="17">
        <v>143890</v>
      </c>
      <c r="O81" s="16">
        <f>((P81-N81)/N81)</f>
        <v>0.11875738411286399</v>
      </c>
      <c r="P81" s="17">
        <v>160978</v>
      </c>
      <c r="Q81" s="16">
        <f>((R81-P81)/P81)</f>
        <v>0.10277180732770938</v>
      </c>
      <c r="R81" s="17">
        <v>177522</v>
      </c>
      <c r="S81" s="16">
        <f>((T81-R81)/R81)</f>
        <v>0.07027861335496445</v>
      </c>
      <c r="T81" s="17">
        <v>189998</v>
      </c>
      <c r="U81" s="16">
        <f>((V81-T81)/T81)</f>
        <v>0.1141222539184623</v>
      </c>
      <c r="V81" s="32">
        <v>211681</v>
      </c>
      <c r="W81" s="33">
        <f>((X81-V81)/V81)</f>
        <v>0.06687421166755637</v>
      </c>
      <c r="X81" s="32">
        <v>225837</v>
      </c>
      <c r="Y81" s="33">
        <f>((Z81-X81)/X81)</f>
        <v>0.060556950366857515</v>
      </c>
      <c r="Z81" s="32">
        <v>239513</v>
      </c>
    </row>
    <row r="82" spans="2:26" s="3" customFormat="1" ht="13.5" customHeight="1">
      <c r="B82" s="11" t="s">
        <v>8</v>
      </c>
      <c r="C82" s="7"/>
      <c r="D82" s="18">
        <f>(D81/$D$126)</f>
        <v>0.038272675294196784</v>
      </c>
      <c r="E82" s="7"/>
      <c r="F82" s="18">
        <f>(F81/$F$126)</f>
        <v>0.057354829594907904</v>
      </c>
      <c r="G82" s="16"/>
      <c r="H82" s="18">
        <f>(H81/$H$126)</f>
        <v>0.06023148332029534</v>
      </c>
      <c r="J82" s="18">
        <f>(J81/$J$126)</f>
        <v>0.05980283615059038</v>
      </c>
      <c r="K82" s="4"/>
      <c r="L82" s="18">
        <f>(L81/$L$126)</f>
        <v>0.06141267725423508</v>
      </c>
      <c r="M82" s="4"/>
      <c r="N82" s="18">
        <f>(N81/$N$126)</f>
        <v>0.062219716156327196</v>
      </c>
      <c r="O82" s="4"/>
      <c r="P82" s="18">
        <f>(P81/$P$126)</f>
        <v>0.06354149767647116</v>
      </c>
      <c r="Q82" s="4"/>
      <c r="R82" s="18">
        <f>(R81/$R$126)</f>
        <v>0.06487322054709668</v>
      </c>
      <c r="S82" s="4"/>
      <c r="T82" s="18">
        <f>(T81/$T$126)</f>
        <v>0.0648473051736066</v>
      </c>
      <c r="U82" s="4"/>
      <c r="V82" s="34">
        <f>(V81/$V$126)</f>
        <v>0.06587805086789751</v>
      </c>
      <c r="W82" s="29"/>
      <c r="X82" s="34">
        <f>(X81/$X$126)</f>
        <v>0.06534597600708329</v>
      </c>
      <c r="Y82" s="30"/>
      <c r="Z82" s="34">
        <f>(Z81/$Z$126)</f>
        <v>0.06476112553323633</v>
      </c>
    </row>
    <row r="83" spans="2:26" s="3" customFormat="1" ht="13.5" customHeight="1">
      <c r="B83" s="13" t="s">
        <v>33</v>
      </c>
      <c r="C83" s="14"/>
      <c r="D83" s="15">
        <v>4930</v>
      </c>
      <c r="E83" s="16" t="e">
        <f>((#REF!-D83)/D83)</f>
        <v>#REF!</v>
      </c>
      <c r="F83" s="17">
        <v>10461</v>
      </c>
      <c r="G83" s="16">
        <f>((H83-F83)/F83)</f>
        <v>0.14721345951629863</v>
      </c>
      <c r="H83" s="17">
        <v>12001</v>
      </c>
      <c r="I83" s="16">
        <f>((J83-H83)/H83)</f>
        <v>0.08157653528872594</v>
      </c>
      <c r="J83" s="17">
        <v>12980</v>
      </c>
      <c r="K83" s="16">
        <f>((L83-J83)/J83)</f>
        <v>0.11302003081664098</v>
      </c>
      <c r="L83" s="17">
        <v>14447</v>
      </c>
      <c r="M83" s="16">
        <f>((N83-L83)/L83)</f>
        <v>-0.11801758150481069</v>
      </c>
      <c r="N83" s="17">
        <v>12742</v>
      </c>
      <c r="O83" s="16">
        <f>((P83-N83)/N83)</f>
        <v>0.0483440590174227</v>
      </c>
      <c r="P83" s="17">
        <v>13358</v>
      </c>
      <c r="Q83" s="16">
        <f>((R83-P83)/P83)</f>
        <v>0.03608324599490942</v>
      </c>
      <c r="R83" s="17">
        <v>13840</v>
      </c>
      <c r="S83" s="16">
        <f>((T83-R83)/R83)</f>
        <v>0.06416184971098265</v>
      </c>
      <c r="T83" s="17">
        <v>14728</v>
      </c>
      <c r="U83" s="16">
        <f>((V83-T83)/T83)</f>
        <v>0.14502987506789788</v>
      </c>
      <c r="V83" s="32">
        <v>16864</v>
      </c>
      <c r="W83" s="33">
        <f>((X83-V83)/V83)</f>
        <v>0.014646584440227704</v>
      </c>
      <c r="X83" s="32">
        <v>17111</v>
      </c>
      <c r="Y83" s="33">
        <f>((Z83-X83)/X83)</f>
        <v>0.07544854187364854</v>
      </c>
      <c r="Z83" s="32">
        <v>18402</v>
      </c>
    </row>
    <row r="84" spans="2:26" s="3" customFormat="1" ht="13.5" customHeight="1">
      <c r="B84" s="11" t="s">
        <v>8</v>
      </c>
      <c r="C84" s="7"/>
      <c r="D84" s="18">
        <f>(D83/$D$126)</f>
        <v>0.009211750681071627</v>
      </c>
      <c r="E84" s="7"/>
      <c r="F84" s="18">
        <f>(F83/$F$126)</f>
        <v>0.006597852055734537</v>
      </c>
      <c r="G84" s="16"/>
      <c r="H84" s="18">
        <f>(H83/$H$126)</f>
        <v>0.00690811987582538</v>
      </c>
      <c r="J84" s="18">
        <f>(J83/$J$126)</f>
        <v>0.006875837628524661</v>
      </c>
      <c r="K84" s="4"/>
      <c r="L84" s="18">
        <f>(L83/$L$126)</f>
        <v>0.006860565779420012</v>
      </c>
      <c r="M84" s="4"/>
      <c r="N84" s="18">
        <f>(N83/$N$126)</f>
        <v>0.005509789584154014</v>
      </c>
      <c r="O84" s="4"/>
      <c r="P84" s="18">
        <f>(P83/$P$126)</f>
        <v>0.005272691460710791</v>
      </c>
      <c r="Q84" s="4"/>
      <c r="R84" s="18">
        <f>(R83/$R$126)</f>
        <v>0.005057656923490149</v>
      </c>
      <c r="S84" s="4"/>
      <c r="T84" s="18">
        <f>(T83/$T$126)</f>
        <v>0.005026742968856924</v>
      </c>
      <c r="U84" s="4"/>
      <c r="V84" s="34">
        <f>(V83/$V$126)</f>
        <v>0.005248309719985373</v>
      </c>
      <c r="W84" s="29"/>
      <c r="X84" s="34">
        <f>(X83/$X$126)</f>
        <v>0.004951070885006453</v>
      </c>
      <c r="Y84" s="30"/>
      <c r="Z84" s="34">
        <f>(Z83/$Z$126)</f>
        <v>0.004975655735023214</v>
      </c>
    </row>
    <row r="85" spans="2:26" s="3" customFormat="1" ht="13.5" customHeight="1">
      <c r="B85" s="11" t="s">
        <v>50</v>
      </c>
      <c r="C85" s="7"/>
      <c r="D85" s="18"/>
      <c r="E85" s="7"/>
      <c r="F85" s="17">
        <v>5286</v>
      </c>
      <c r="G85" s="16">
        <f>((H85-F85)/F85)</f>
        <v>0.38649262202043133</v>
      </c>
      <c r="H85" s="17">
        <v>7329</v>
      </c>
      <c r="I85" s="16">
        <f>((J85-H85)/H85)</f>
        <v>0.42870787283394735</v>
      </c>
      <c r="J85" s="17">
        <v>10471</v>
      </c>
      <c r="K85" s="16">
        <f>((L85-J85)/J85)</f>
        <v>0.3503008308662019</v>
      </c>
      <c r="L85" s="17">
        <v>14139</v>
      </c>
      <c r="M85" s="16">
        <f>((N85-L85)/L85)</f>
        <v>0.48546573307871843</v>
      </c>
      <c r="N85" s="17">
        <v>21003</v>
      </c>
      <c r="O85" s="16">
        <f>((P85-N85)/N85)</f>
        <v>0.38099319144884064</v>
      </c>
      <c r="P85" s="17">
        <v>29005</v>
      </c>
      <c r="Q85" s="16">
        <f>((R85-P85)/P85)</f>
        <v>0.37486640234442337</v>
      </c>
      <c r="R85" s="17">
        <v>39878</v>
      </c>
      <c r="S85" s="16">
        <f>((T85-R85)/R85)</f>
        <v>0.2721299964892923</v>
      </c>
      <c r="T85" s="17">
        <v>50730</v>
      </c>
      <c r="U85" s="16">
        <f>((V85-T85)/T85)</f>
        <v>0.3482554701360142</v>
      </c>
      <c r="V85" s="32">
        <v>68397</v>
      </c>
      <c r="W85" s="33">
        <f>((X85-V85)/V85)</f>
        <v>0.22579937716566517</v>
      </c>
      <c r="X85" s="32">
        <v>83841</v>
      </c>
      <c r="Y85" s="33">
        <f>((Z85-X85)/X85)</f>
        <v>0.1769778509321215</v>
      </c>
      <c r="Z85" s="32">
        <v>98679</v>
      </c>
    </row>
    <row r="86" spans="2:26" s="3" customFormat="1" ht="13.5" customHeight="1">
      <c r="B86" s="11" t="s">
        <v>8</v>
      </c>
      <c r="C86" s="7"/>
      <c r="D86" s="18"/>
      <c r="E86" s="7"/>
      <c r="F86" s="18">
        <f>(F85/$F$126)</f>
        <v>0.0033339304049911827</v>
      </c>
      <c r="G86" s="16"/>
      <c r="H86" s="18">
        <f>(H85/$H$126)</f>
        <v>0.004218782648939606</v>
      </c>
      <c r="J86" s="18">
        <f>(J85/$J$126)</f>
        <v>0.005546756225599517</v>
      </c>
      <c r="K86" s="4"/>
      <c r="L86" s="18">
        <f>(L85/$L$126)</f>
        <v>0.0067143032847802</v>
      </c>
      <c r="M86" s="4"/>
      <c r="N86" s="18">
        <f>(N85/$N$126)</f>
        <v>0.009081942445141012</v>
      </c>
      <c r="O86" s="4"/>
      <c r="P86" s="18">
        <f>(P85/$P$126)</f>
        <v>0.011448900720011715</v>
      </c>
      <c r="Q86" s="4"/>
      <c r="R86" s="18">
        <f>(R85/$R$126)</f>
        <v>0.014572922167264461</v>
      </c>
      <c r="S86" s="4"/>
      <c r="T86" s="18">
        <f>(T85/$T$126)</f>
        <v>0.017314412738329153</v>
      </c>
      <c r="U86" s="4"/>
      <c r="V86" s="34">
        <f>(V85/$V$126)</f>
        <v>0.021286091076721986</v>
      </c>
      <c r="W86" s="29"/>
      <c r="X86" s="34">
        <f>(X85/$X$126)</f>
        <v>0.02425940822101724</v>
      </c>
      <c r="Y86" s="30"/>
      <c r="Z86" s="34">
        <f>(Z85/$Z$126)</f>
        <v>0.02668148746203433</v>
      </c>
    </row>
    <row r="87" spans="2:26" s="3" customFormat="1" ht="13.5" customHeight="1">
      <c r="B87" s="20" t="s">
        <v>49</v>
      </c>
      <c r="C87" s="7"/>
      <c r="D87" s="18"/>
      <c r="E87" s="7"/>
      <c r="F87" s="17">
        <v>7104</v>
      </c>
      <c r="G87" s="16"/>
      <c r="H87" s="17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29"/>
      <c r="W87" s="29"/>
      <c r="X87" s="29"/>
      <c r="Y87" s="30"/>
      <c r="Z87" s="29"/>
    </row>
    <row r="88" spans="2:26" s="3" customFormat="1" ht="13.5" customHeight="1">
      <c r="B88" s="20" t="s">
        <v>7</v>
      </c>
      <c r="C88" s="7"/>
      <c r="D88" s="18"/>
      <c r="E88" s="7"/>
      <c r="F88" s="18">
        <f>(F87/$F$126)</f>
        <v>0.004480560271861022</v>
      </c>
      <c r="G88" s="16"/>
      <c r="H88" s="18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29"/>
      <c r="W88" s="29"/>
      <c r="X88" s="29"/>
      <c r="Y88" s="30"/>
      <c r="Z88" s="29"/>
    </row>
    <row r="89" spans="2:26" s="3" customFormat="1" ht="13.5" customHeight="1">
      <c r="B89" s="11" t="s">
        <v>55</v>
      </c>
      <c r="C89" s="7"/>
      <c r="D89" s="18"/>
      <c r="E89" s="7"/>
      <c r="F89" s="18"/>
      <c r="G89" s="16"/>
      <c r="H89" s="18"/>
      <c r="J89" s="4"/>
      <c r="K89" s="4"/>
      <c r="L89" s="4"/>
      <c r="M89" s="4"/>
      <c r="N89" s="17">
        <v>1597</v>
      </c>
      <c r="O89" s="16">
        <f>((P89-N89)/N89)</f>
        <v>0.028177833437695678</v>
      </c>
      <c r="P89" s="17">
        <v>1642</v>
      </c>
      <c r="Q89" s="16">
        <f>((R89-P89)/P89)</f>
        <v>0.1753958587088916</v>
      </c>
      <c r="R89" s="17">
        <v>1930</v>
      </c>
      <c r="S89" s="16">
        <f>((T89-R89)/R89)</f>
        <v>0.18238341968911917</v>
      </c>
      <c r="T89" s="17">
        <v>2282</v>
      </c>
      <c r="U89" s="16"/>
      <c r="V89" s="32"/>
      <c r="W89" s="33"/>
      <c r="X89" s="32"/>
      <c r="Y89" s="30"/>
      <c r="Z89" s="32">
        <v>1806</v>
      </c>
    </row>
    <row r="90" spans="2:26" s="3" customFormat="1" ht="13.5" customHeight="1">
      <c r="B90" s="11" t="s">
        <v>8</v>
      </c>
      <c r="C90" s="7"/>
      <c r="D90" s="18"/>
      <c r="E90" s="7"/>
      <c r="F90" s="18"/>
      <c r="G90" s="16"/>
      <c r="H90" s="18"/>
      <c r="J90" s="4"/>
      <c r="K90" s="4"/>
      <c r="L90" s="4"/>
      <c r="M90" s="4"/>
      <c r="N90" s="18">
        <f>(N89/$N$126)</f>
        <v>0.0006905614476451076</v>
      </c>
      <c r="O90" s="4"/>
      <c r="P90" s="18">
        <f>(P89/$P$126)</f>
        <v>0.0006481329075076448</v>
      </c>
      <c r="Q90" s="4"/>
      <c r="R90" s="18">
        <f>(R89/$R$126)</f>
        <v>0.000705294643232369</v>
      </c>
      <c r="S90" s="4"/>
      <c r="T90" s="18">
        <f>(T89/$T$126)</f>
        <v>0.0007788584638057782</v>
      </c>
      <c r="U90" s="4"/>
      <c r="V90" s="34"/>
      <c r="W90" s="29"/>
      <c r="X90" s="34"/>
      <c r="Y90" s="30"/>
      <c r="Z90" s="34">
        <f>(Z89/$Z$126)</f>
        <v>0.0004883183489540226</v>
      </c>
    </row>
    <row r="91" spans="2:26" s="3" customFormat="1" ht="13.5" customHeight="1">
      <c r="B91" s="11" t="s">
        <v>57</v>
      </c>
      <c r="C91" s="7"/>
      <c r="D91" s="18"/>
      <c r="E91" s="7"/>
      <c r="F91" s="18"/>
      <c r="G91" s="16"/>
      <c r="H91" s="18"/>
      <c r="J91" s="4"/>
      <c r="K91" s="4"/>
      <c r="L91" s="4"/>
      <c r="M91" s="4"/>
      <c r="N91" s="18"/>
      <c r="O91" s="4"/>
      <c r="P91" s="25">
        <v>1667</v>
      </c>
      <c r="Q91" s="16">
        <f>((R91-P91)/P91)</f>
        <v>-0.07738452309538092</v>
      </c>
      <c r="R91" s="25">
        <v>1538</v>
      </c>
      <c r="S91" s="16">
        <f>((T91-R91)/R91)</f>
        <v>0.35565669700910274</v>
      </c>
      <c r="T91" s="25">
        <v>2085</v>
      </c>
      <c r="U91" s="16">
        <f>((V91-T91)/T91)</f>
        <v>-0.01630695443645084</v>
      </c>
      <c r="V91" s="35">
        <v>2051</v>
      </c>
      <c r="W91" s="33">
        <f>((X91-V91)/V91)</f>
        <v>0.08532423208191127</v>
      </c>
      <c r="X91" s="35">
        <v>2226</v>
      </c>
      <c r="Y91" s="33">
        <f>((Z91-X91)/X91)</f>
        <v>-0.0220125786163522</v>
      </c>
      <c r="Z91" s="32">
        <v>2177</v>
      </c>
    </row>
    <row r="92" spans="2:26" s="3" customFormat="1" ht="13.5" customHeight="1">
      <c r="B92" s="11" t="s">
        <v>8</v>
      </c>
      <c r="C92" s="7"/>
      <c r="D92" s="18"/>
      <c r="E92" s="7"/>
      <c r="F92" s="18"/>
      <c r="G92" s="16"/>
      <c r="H92" s="18"/>
      <c r="J92" s="4"/>
      <c r="K92" s="4"/>
      <c r="L92" s="4"/>
      <c r="M92" s="4"/>
      <c r="N92" s="18"/>
      <c r="O92" s="4"/>
      <c r="P92" s="18">
        <f>(P91/$P$126)</f>
        <v>0.0006580009481213421</v>
      </c>
      <c r="Q92" s="4"/>
      <c r="R92" s="18">
        <f>(R91/$R$126)</f>
        <v>0.0005620430887520122</v>
      </c>
      <c r="S92" s="4"/>
      <c r="T92" s="18">
        <f>(T91/$T$126)</f>
        <v>0.0007116213396297316</v>
      </c>
      <c r="U92" s="4"/>
      <c r="V92" s="34">
        <f>(V91/$V$126)</f>
        <v>0.0006382995277330408</v>
      </c>
      <c r="W92" s="29"/>
      <c r="X92" s="34">
        <f>(X91/$X$126)</f>
        <v>0.0006440934948293123</v>
      </c>
      <c r="Y92" s="30"/>
      <c r="Z92" s="34">
        <f>(Z91/$Z$126)</f>
        <v>0.0005886318082352753</v>
      </c>
    </row>
    <row r="93" spans="2:26" s="3" customFormat="1" ht="13.5" customHeight="1">
      <c r="B93" s="13" t="s">
        <v>34</v>
      </c>
      <c r="C93" s="14"/>
      <c r="D93" s="15">
        <v>3066</v>
      </c>
      <c r="E93" s="16" t="e">
        <f>((#REF!-D93)/D93)</f>
        <v>#REF!</v>
      </c>
      <c r="F93" s="17">
        <v>6597</v>
      </c>
      <c r="G93" s="16">
        <f>((H93-F93)/F93)</f>
        <v>0.007276034561164165</v>
      </c>
      <c r="H93" s="17">
        <v>6645</v>
      </c>
      <c r="I93" s="16">
        <f>((J93-H93)/H93)</f>
        <v>0.08246802106847254</v>
      </c>
      <c r="J93" s="17">
        <f>J95+J97</f>
        <v>7193</v>
      </c>
      <c r="K93" s="16">
        <f>((L93-J93)/J93)</f>
        <v>0.09717781176143472</v>
      </c>
      <c r="L93" s="17">
        <f>L95+L97</f>
        <v>7892</v>
      </c>
      <c r="M93" s="16">
        <f>((N93-L93)/L93)</f>
        <v>0.036112519006588954</v>
      </c>
      <c r="N93" s="17">
        <f>N95+N97</f>
        <v>8177</v>
      </c>
      <c r="O93" s="16">
        <f>((P93-N93)/N93)</f>
        <v>0.06395988748929926</v>
      </c>
      <c r="P93" s="17">
        <f>P95+P97</f>
        <v>8700</v>
      </c>
      <c r="Q93" s="16">
        <f>((R93-P93)/P93)</f>
        <v>-0.027471264367816092</v>
      </c>
      <c r="R93" s="17">
        <f>R95+R97</f>
        <v>8461</v>
      </c>
      <c r="S93" s="16">
        <f>((T93-R93)/R93)</f>
        <v>-0.008627821770476303</v>
      </c>
      <c r="T93" s="17">
        <f>T95+T97</f>
        <v>8388</v>
      </c>
      <c r="U93" s="16"/>
      <c r="V93" s="32"/>
      <c r="W93" s="33"/>
      <c r="X93" s="32">
        <v>6044</v>
      </c>
      <c r="Y93" s="30"/>
      <c r="Z93" s="32">
        <v>6424</v>
      </c>
    </row>
    <row r="94" spans="2:26" s="3" customFormat="1" ht="13.5" customHeight="1">
      <c r="B94" s="11" t="s">
        <v>7</v>
      </c>
      <c r="C94" s="7"/>
      <c r="D94" s="18">
        <f>(D93/$D$126)</f>
        <v>0.005728849409364221</v>
      </c>
      <c r="E94" s="7"/>
      <c r="F94" s="18">
        <f>(F93/$F$126)</f>
        <v>0.0041607905565128325</v>
      </c>
      <c r="G94" s="16"/>
      <c r="H94" s="18">
        <f>(H93/$H$126)</f>
        <v>0.0038250526268527327</v>
      </c>
      <c r="J94" s="18">
        <f>(J93/$J$126)</f>
        <v>0.003810315875344984</v>
      </c>
      <c r="K94" s="4"/>
      <c r="L94" s="18">
        <f>(L93/$L$126)</f>
        <v>0.0037477389860305073</v>
      </c>
      <c r="M94" s="4"/>
      <c r="N94" s="18">
        <f>(N93/$N$126)</f>
        <v>0.003535830280146553</v>
      </c>
      <c r="O94" s="4"/>
      <c r="P94" s="18">
        <f>(P93/$P$126)</f>
        <v>0.0034340781335666926</v>
      </c>
      <c r="Q94" s="4"/>
      <c r="R94" s="18">
        <f>(R93/$R$126)</f>
        <v>0.003091967863414028</v>
      </c>
      <c r="S94" s="4"/>
      <c r="T94" s="18">
        <f>(T93/$T$126)</f>
        <v>0.0028628680080643593</v>
      </c>
      <c r="U94" s="4"/>
      <c r="V94" s="34"/>
      <c r="W94" s="29"/>
      <c r="X94" s="34">
        <f>(X93/$X$126)</f>
        <v>0.0017488324720343054</v>
      </c>
      <c r="Y94" s="30"/>
      <c r="Z94" s="34">
        <f>(Z93/$Z$126)</f>
        <v>0.001736964049657055</v>
      </c>
    </row>
    <row r="95" spans="2:26" s="3" customFormat="1" ht="13.5" customHeight="1">
      <c r="B95" s="13" t="s">
        <v>35</v>
      </c>
      <c r="C95" s="14"/>
      <c r="D95" s="15">
        <v>2150</v>
      </c>
      <c r="E95" s="16" t="e">
        <f>((#REF!-D95)/D95)</f>
        <v>#REF!</v>
      </c>
      <c r="F95" s="17">
        <v>3740</v>
      </c>
      <c r="G95" s="16">
        <f>((H95-F95)/F95)</f>
        <v>0.05401069518716577</v>
      </c>
      <c r="H95" s="17">
        <v>3942</v>
      </c>
      <c r="I95" s="16">
        <f>((J95-H95)/H95)</f>
        <v>0.030187721968543885</v>
      </c>
      <c r="J95" s="17">
        <v>4061</v>
      </c>
      <c r="K95" s="16">
        <f>((L95-J95)/J95)</f>
        <v>0.07411967495690716</v>
      </c>
      <c r="L95" s="17">
        <v>4362</v>
      </c>
      <c r="M95" s="16">
        <f>((N95-L95)/L95)</f>
        <v>0.1104997707473636</v>
      </c>
      <c r="N95" s="17">
        <v>4844</v>
      </c>
      <c r="O95" s="16">
        <f>((P95-N95)/N95)</f>
        <v>0.01754748142031379</v>
      </c>
      <c r="P95" s="17">
        <v>4929</v>
      </c>
      <c r="Q95" s="16">
        <f>((R95-P95)/P95)</f>
        <v>-0.016636234530330696</v>
      </c>
      <c r="R95" s="17">
        <v>4847</v>
      </c>
      <c r="S95" s="16">
        <f>((T95-R95)/R95)</f>
        <v>-0.11388487724365587</v>
      </c>
      <c r="T95" s="17">
        <v>4295</v>
      </c>
      <c r="U95" s="16">
        <f>((V95-T95)/T95)</f>
        <v>0.5187427240977881</v>
      </c>
      <c r="V95" s="32">
        <v>6523</v>
      </c>
      <c r="W95" s="33">
        <f>((X95-V95)/V95)</f>
        <v>-0.07343246972252031</v>
      </c>
      <c r="X95" s="32">
        <v>6044</v>
      </c>
      <c r="Y95" s="33">
        <f>((Z95-X95)/X95)</f>
        <v>0.0628722700198544</v>
      </c>
      <c r="Z95" s="32">
        <v>6424</v>
      </c>
    </row>
    <row r="96" spans="2:26" s="3" customFormat="1" ht="13.5" customHeight="1">
      <c r="B96" s="11" t="s">
        <v>8</v>
      </c>
      <c r="C96" s="7"/>
      <c r="D96" s="18">
        <f>(D95/$D$126)</f>
        <v>0.0040172949217655175</v>
      </c>
      <c r="E96" s="7"/>
      <c r="F96" s="18">
        <f>(F95/$F$126)</f>
        <v>0.0023588535215034096</v>
      </c>
      <c r="G96" s="16"/>
      <c r="H96" s="18">
        <f>(H95/$H$126)</f>
        <v>0.002269128285184872</v>
      </c>
      <c r="J96" s="18">
        <f>(J95/$J$126)</f>
        <v>0.002151215455272623</v>
      </c>
      <c r="K96" s="4"/>
      <c r="L96" s="18">
        <f>(L95/$L$126)</f>
        <v>0.0020714188364248697</v>
      </c>
      <c r="M96" s="4"/>
      <c r="N96" s="18">
        <f>(N95/$N$126)</f>
        <v>0.0020946021617989363</v>
      </c>
      <c r="O96" s="4"/>
      <c r="P96" s="18">
        <f>(P95/$P$126)</f>
        <v>0.001945582887396578</v>
      </c>
      <c r="Q96" s="4"/>
      <c r="R96" s="18">
        <f>(R95/$R$126)</f>
        <v>0.0017712762361384935</v>
      </c>
      <c r="S96" s="4"/>
      <c r="T96" s="18">
        <f>(T95/$T$126)</f>
        <v>0.001465905829117361</v>
      </c>
      <c r="U96" s="4"/>
      <c r="V96" s="34">
        <f>(V95/$V$126)</f>
        <v>0.0020300476935166383</v>
      </c>
      <c r="W96" s="29"/>
      <c r="X96" s="34">
        <f>(X95/$X$126)</f>
        <v>0.0017488324720343054</v>
      </c>
      <c r="Y96" s="30"/>
      <c r="Z96" s="34">
        <f>(Z95/$Z$126)</f>
        <v>0.001736964049657055</v>
      </c>
    </row>
    <row r="97" spans="2:26" s="3" customFormat="1" ht="13.5" customHeight="1">
      <c r="B97" s="13" t="s">
        <v>58</v>
      </c>
      <c r="C97" s="14"/>
      <c r="D97" s="15">
        <v>916</v>
      </c>
      <c r="E97" s="16" t="e">
        <f>((#REF!-D97)/D97)</f>
        <v>#REF!</v>
      </c>
      <c r="F97" s="17">
        <v>2857</v>
      </c>
      <c r="G97" s="16">
        <f>((H97-F97)/F97)</f>
        <v>-0.05390269513475674</v>
      </c>
      <c r="H97" s="17">
        <v>2703</v>
      </c>
      <c r="I97" s="16">
        <f>((J97-H97)/H97)</f>
        <v>0.15871254162042175</v>
      </c>
      <c r="J97" s="17">
        <v>3132</v>
      </c>
      <c r="K97" s="16">
        <f>((L97-J97)/J97)</f>
        <v>0.12707535121328226</v>
      </c>
      <c r="L97" s="17">
        <v>3530</v>
      </c>
      <c r="M97" s="16">
        <f>((N97-L97)/L97)</f>
        <v>-0.05580736543909348</v>
      </c>
      <c r="N97" s="17">
        <v>3333</v>
      </c>
      <c r="O97" s="16">
        <f>((P97-N97)/N97)</f>
        <v>0.13141314131413143</v>
      </c>
      <c r="P97" s="17">
        <v>3771</v>
      </c>
      <c r="Q97" s="16">
        <f>((R97-P97)/P97)</f>
        <v>-0.041633518960487934</v>
      </c>
      <c r="R97" s="17">
        <v>3614</v>
      </c>
      <c r="S97" s="16">
        <f>((T97-R97)/R97)</f>
        <v>0.13254012174875485</v>
      </c>
      <c r="T97" s="17">
        <v>4093</v>
      </c>
      <c r="U97" s="16"/>
      <c r="V97" s="32"/>
      <c r="W97" s="33"/>
      <c r="X97" s="32"/>
      <c r="Y97" s="30"/>
      <c r="Z97" s="29"/>
    </row>
    <row r="98" spans="2:26" s="3" customFormat="1" ht="13.5" customHeight="1">
      <c r="B98" s="11" t="s">
        <v>8</v>
      </c>
      <c r="C98" s="7"/>
      <c r="D98" s="18">
        <f>(D97/$D$126)</f>
        <v>0.001711554487598704</v>
      </c>
      <c r="E98" s="7"/>
      <c r="F98" s="18">
        <f>(F97/$F$126)</f>
        <v>0.0018019370350094229</v>
      </c>
      <c r="G98" s="16"/>
      <c r="H98" s="18">
        <f>(H97/$H$126)</f>
        <v>0.001555924341667861</v>
      </c>
      <c r="J98" s="18">
        <f>(J97/$J$126)</f>
        <v>0.0016591004200723605</v>
      </c>
      <c r="K98" s="4"/>
      <c r="L98" s="18">
        <f>(L97/$L$126)</f>
        <v>0.0016763201496056374</v>
      </c>
      <c r="M98" s="4"/>
      <c r="N98" s="18">
        <f>(N97/$N$126)</f>
        <v>0.0014412281183476166</v>
      </c>
      <c r="O98" s="4"/>
      <c r="P98" s="18">
        <f>(P97/$P$126)</f>
        <v>0.0014884952461701147</v>
      </c>
      <c r="Q98" s="4"/>
      <c r="R98" s="18">
        <f>(R97/$R$126)</f>
        <v>0.0013206916272755346</v>
      </c>
      <c r="S98" s="4"/>
      <c r="T98" s="18">
        <f>(T97/$T$126)</f>
        <v>0.0013969621789469984</v>
      </c>
      <c r="U98" s="4"/>
      <c r="V98" s="34"/>
      <c r="W98" s="29"/>
      <c r="X98" s="34"/>
      <c r="Y98" s="30"/>
      <c r="Z98" s="29"/>
    </row>
    <row r="99" spans="2:26" s="3" customFormat="1" ht="13.5" customHeight="1">
      <c r="B99" s="13" t="s">
        <v>54</v>
      </c>
      <c r="C99" s="14"/>
      <c r="D99" s="15">
        <v>1870</v>
      </c>
      <c r="E99" s="16" t="e">
        <f>((#REF!-D99)/D99)</f>
        <v>#REF!</v>
      </c>
      <c r="F99" s="17">
        <v>6859</v>
      </c>
      <c r="G99" s="16">
        <f>((H99-F99)/F99)</f>
        <v>0.15089663216212276</v>
      </c>
      <c r="H99" s="17">
        <v>7894</v>
      </c>
      <c r="I99" s="16">
        <f>((J99-H99)/H99)</f>
        <v>0.14986065366100837</v>
      </c>
      <c r="J99" s="17">
        <v>9077</v>
      </c>
      <c r="K99" s="16">
        <f>((L99-J99)/J99)</f>
        <v>0.08923653189379752</v>
      </c>
      <c r="L99" s="17">
        <v>9887</v>
      </c>
      <c r="M99" s="16">
        <f>((N99-L99)/L99)</f>
        <v>0.19439668251239</v>
      </c>
      <c r="N99" s="17">
        <v>11809</v>
      </c>
      <c r="O99" s="16">
        <f>((P99-N99)/N99)</f>
        <v>0.11728342789397916</v>
      </c>
      <c r="P99" s="17">
        <v>13194</v>
      </c>
      <c r="Q99" s="16">
        <f>((R99-P99)/P99)</f>
        <v>0.07094133697135062</v>
      </c>
      <c r="R99" s="17">
        <v>14130</v>
      </c>
      <c r="S99" s="16">
        <f>((T99-R99)/R99)</f>
        <v>0.09256900212314224</v>
      </c>
      <c r="T99" s="17">
        <v>15438</v>
      </c>
      <c r="U99" s="16">
        <f>((V99-T99)/T99)</f>
        <v>0.11847389558232932</v>
      </c>
      <c r="V99" s="32">
        <v>17267</v>
      </c>
      <c r="W99" s="33">
        <f>((X99-V99)/V99)</f>
        <v>0.049632246481728155</v>
      </c>
      <c r="X99" s="32">
        <v>18124</v>
      </c>
      <c r="Y99" s="33">
        <f>((Z99-X99)/X99)</f>
        <v>0.0020414919443831384</v>
      </c>
      <c r="Z99" s="32">
        <v>18161</v>
      </c>
    </row>
    <row r="100" spans="2:26" s="3" customFormat="1" ht="13.5" customHeight="1">
      <c r="B100" s="11" t="s">
        <v>7</v>
      </c>
      <c r="C100" s="7"/>
      <c r="D100" s="18">
        <f>(D99/$D$126)</f>
        <v>0.003494112327303031</v>
      </c>
      <c r="E100" s="7"/>
      <c r="F100" s="18">
        <f>(F99/$F$126)</f>
        <v>0.004326036444917617</v>
      </c>
      <c r="G100" s="16"/>
      <c r="H100" s="18">
        <f>(H99/$H$126)</f>
        <v>0.004544012857242359</v>
      </c>
      <c r="J100" s="18">
        <f>(J99/$J$126)</f>
        <v>0.004808318810024526</v>
      </c>
      <c r="K100" s="4"/>
      <c r="L100" s="18">
        <f>(L99/$L$126)</f>
        <v>0.0046951210535838344</v>
      </c>
      <c r="M100" s="4"/>
      <c r="N100" s="18">
        <f>(N99/$N$126)</f>
        <v>0.005106349489819083</v>
      </c>
      <c r="O100" s="4"/>
      <c r="P100" s="18">
        <f>(P99/$P$126)</f>
        <v>0.005207957114284936</v>
      </c>
      <c r="Q100" s="4"/>
      <c r="R100" s="18">
        <f>(R99/$R$126)</f>
        <v>0.005163633838794495</v>
      </c>
      <c r="S100" s="4"/>
      <c r="T100" s="18">
        <f>(T99/$T$126)</f>
        <v>0.0052690696600497825</v>
      </c>
      <c r="U100" s="4"/>
      <c r="V100" s="34">
        <f>(V99/$V$126)</f>
        <v>0.005373728886087965</v>
      </c>
      <c r="W100" s="29"/>
      <c r="X100" s="34">
        <f>(X99/$X$126)</f>
        <v>0.005244182614683943</v>
      </c>
      <c r="Y100" s="30"/>
      <c r="Z100" s="34">
        <f>(Z99/$Z$126)</f>
        <v>0.004910492544492805</v>
      </c>
    </row>
    <row r="101" spans="2:26" s="3" customFormat="1" ht="13.5" customHeight="1" hidden="1">
      <c r="B101" s="13" t="s">
        <v>36</v>
      </c>
      <c r="C101" s="14"/>
      <c r="D101" s="15">
        <v>545</v>
      </c>
      <c r="E101" s="14"/>
      <c r="F101" s="4"/>
      <c r="G101" s="16"/>
      <c r="H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29"/>
      <c r="W101" s="29"/>
      <c r="X101" s="29"/>
      <c r="Y101" s="30"/>
      <c r="Z101" s="29"/>
    </row>
    <row r="102" spans="2:26" s="3" customFormat="1" ht="13.5" customHeight="1" hidden="1">
      <c r="B102" s="11" t="s">
        <v>8</v>
      </c>
      <c r="C102" s="7"/>
      <c r="D102" s="18">
        <f>(D101/$D$126)</f>
        <v>0.0010183375499359102</v>
      </c>
      <c r="E102" s="7"/>
      <c r="F102" s="4"/>
      <c r="G102" s="16"/>
      <c r="H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29"/>
      <c r="W102" s="29"/>
      <c r="X102" s="29"/>
      <c r="Y102" s="30"/>
      <c r="Z102" s="29"/>
    </row>
    <row r="103" spans="2:26" s="3" customFormat="1" ht="13.5" customHeight="1" hidden="1">
      <c r="B103" s="13" t="s">
        <v>37</v>
      </c>
      <c r="C103" s="14"/>
      <c r="D103" s="15">
        <v>1325</v>
      </c>
      <c r="E103" s="16" t="e">
        <f>((#REF!-D103)/D103)</f>
        <v>#REF!</v>
      </c>
      <c r="F103" s="4">
        <v>6859</v>
      </c>
      <c r="G103" s="16">
        <f>((H103-F103)/F103)</f>
        <v>0</v>
      </c>
      <c r="H103" s="4">
        <v>6859</v>
      </c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29"/>
      <c r="W103" s="29"/>
      <c r="X103" s="29"/>
      <c r="Y103" s="30"/>
      <c r="Z103" s="29"/>
    </row>
    <row r="104" spans="2:26" s="3" customFormat="1" ht="13.5" customHeight="1" hidden="1">
      <c r="B104" s="11" t="s">
        <v>8</v>
      </c>
      <c r="C104" s="7"/>
      <c r="D104" s="18">
        <f>(D103/$D$126)</f>
        <v>0.002475774777367121</v>
      </c>
      <c r="E104" s="7"/>
      <c r="F104" s="18">
        <f>(F103/$F$126)</f>
        <v>0.004326036444917617</v>
      </c>
      <c r="G104" s="16"/>
      <c r="H104" s="18">
        <f>(H103/$F$126)</f>
        <v>0.004326036444917617</v>
      </c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29"/>
      <c r="W104" s="29"/>
      <c r="X104" s="29"/>
      <c r="Y104" s="30"/>
      <c r="Z104" s="29"/>
    </row>
    <row r="105" spans="2:26" s="3" customFormat="1" ht="13.5" customHeight="1">
      <c r="B105" s="13" t="s">
        <v>38</v>
      </c>
      <c r="C105" s="14"/>
      <c r="D105" s="15">
        <v>21025</v>
      </c>
      <c r="E105" s="16" t="e">
        <f>((#REF!-D105)/D105)</f>
        <v>#REF!</v>
      </c>
      <c r="F105" s="17">
        <v>66138</v>
      </c>
      <c r="G105" s="16">
        <f>((H105-F105)/F105)</f>
        <v>0.08010523450966162</v>
      </c>
      <c r="H105" s="17">
        <v>71436</v>
      </c>
      <c r="I105" s="16">
        <f>((J105-H105)/H105)</f>
        <v>0.06346939918248502</v>
      </c>
      <c r="J105" s="17">
        <f>J107+J109</f>
        <v>75970</v>
      </c>
      <c r="K105" s="16">
        <f>((L105-J105)/J105)</f>
        <v>0.074805844412268</v>
      </c>
      <c r="L105" s="17">
        <f>L107+L109</f>
        <v>81653</v>
      </c>
      <c r="M105" s="16">
        <f>((N105-L105)/L105)</f>
        <v>0.0526006392906568</v>
      </c>
      <c r="N105" s="17">
        <f>N107+N109</f>
        <v>85948</v>
      </c>
      <c r="O105" s="16">
        <f>((P105-N105)/N105)</f>
        <v>0.07502210638991018</v>
      </c>
      <c r="P105" s="17">
        <f>P107+P109</f>
        <v>92396</v>
      </c>
      <c r="Q105" s="16">
        <f>((R105-P105)/P105)</f>
        <v>0.06363911857656175</v>
      </c>
      <c r="R105" s="17">
        <f>R107+R109</f>
        <v>98276</v>
      </c>
      <c r="S105" s="16">
        <f>((T105-R105)/R105)</f>
        <v>0.06330131466482153</v>
      </c>
      <c r="T105" s="17">
        <f>T107+T109</f>
        <v>104497</v>
      </c>
      <c r="U105" s="16">
        <f>((V105-T105)/T105)</f>
        <v>0.08592591174866264</v>
      </c>
      <c r="V105" s="32">
        <f>V107+V109</f>
        <v>113476</v>
      </c>
      <c r="W105" s="33">
        <f>((X105-V105)/V105)</f>
        <v>0.11035813740350382</v>
      </c>
      <c r="X105" s="32">
        <f>X107+X109</f>
        <v>125999</v>
      </c>
      <c r="Y105" s="33">
        <f>((Z105-X105)/X105)</f>
        <v>0.08408796895213454</v>
      </c>
      <c r="Z105" s="32">
        <f>Z107+Z109</f>
        <v>136594</v>
      </c>
    </row>
    <row r="106" spans="2:26" s="3" customFormat="1" ht="13.5" customHeight="1">
      <c r="B106" s="11" t="s">
        <v>7</v>
      </c>
      <c r="C106" s="7"/>
      <c r="D106" s="18">
        <f>(D105/$D$126)</f>
        <v>0.03928540731633488</v>
      </c>
      <c r="E106" s="7"/>
      <c r="F106" s="18">
        <f>(F105/$F$126)</f>
        <v>0.041713864760746656</v>
      </c>
      <c r="G106" s="16"/>
      <c r="H106" s="18">
        <f>(H105/$H$126)</f>
        <v>0.041120610903213214</v>
      </c>
      <c r="J106" s="18">
        <f>(J105/$J$126)</f>
        <v>0.04024324997218941</v>
      </c>
      <c r="K106" s="4"/>
      <c r="L106" s="18">
        <f>(L105/$L$126)</f>
        <v>0.03877523206111873</v>
      </c>
      <c r="M106" s="4"/>
      <c r="N106" s="18">
        <f>(N105/$N$126)</f>
        <v>0.03716491878660095</v>
      </c>
      <c r="O106" s="4"/>
      <c r="P106" s="18">
        <f>(P105/$P$126)</f>
        <v>0.036470699221727375</v>
      </c>
      <c r="Q106" s="4"/>
      <c r="R106" s="18">
        <f>(R105/$R$126)</f>
        <v>0.03591374940844782</v>
      </c>
      <c r="S106" s="4"/>
      <c r="T106" s="18">
        <f>(T105/$T$126)</f>
        <v>0.03566536936560579</v>
      </c>
      <c r="U106" s="4"/>
      <c r="V106" s="34">
        <f>(V105/$V$126)</f>
        <v>0.035315298492947116</v>
      </c>
      <c r="W106" s="29"/>
      <c r="X106" s="34">
        <f>(X105/$X$126)</f>
        <v>0.03645783299865163</v>
      </c>
      <c r="Y106" s="30"/>
      <c r="Z106" s="34">
        <f>(Z105/$Z$126)</f>
        <v>0.03693319853655912</v>
      </c>
    </row>
    <row r="107" spans="2:26" s="3" customFormat="1" ht="13.5" customHeight="1">
      <c r="B107" s="13" t="s">
        <v>39</v>
      </c>
      <c r="C107" s="14"/>
      <c r="D107" s="15">
        <v>11011</v>
      </c>
      <c r="E107" s="16" t="e">
        <f>((#REF!-D107)/D107)</f>
        <v>#REF!</v>
      </c>
      <c r="F107" s="17">
        <v>37447</v>
      </c>
      <c r="G107" s="16">
        <f>((H107-F107)/F107)</f>
        <v>0.09290463855582556</v>
      </c>
      <c r="H107" s="17">
        <v>40926</v>
      </c>
      <c r="I107" s="16">
        <f>((J107-H107)/H107)</f>
        <v>0.05788496310413918</v>
      </c>
      <c r="J107" s="17">
        <v>43295</v>
      </c>
      <c r="K107" s="16">
        <f>((L107-J107)/J107)</f>
        <v>0.0849058782769373</v>
      </c>
      <c r="L107" s="17">
        <v>46971</v>
      </c>
      <c r="M107" s="16">
        <f>((N107-L107)/L107)</f>
        <v>0.08549956356049478</v>
      </c>
      <c r="N107" s="17">
        <v>50987</v>
      </c>
      <c r="O107" s="16">
        <f>((P107-N107)/N107)</f>
        <v>0.07654892423558947</v>
      </c>
      <c r="P107" s="17">
        <v>54890</v>
      </c>
      <c r="Q107" s="16">
        <f>((R107-P107)/P107)</f>
        <v>0.05224995445436327</v>
      </c>
      <c r="R107" s="17">
        <v>57758</v>
      </c>
      <c r="S107" s="16">
        <f>((T107-R107)/R107)</f>
        <v>0.08559853180511791</v>
      </c>
      <c r="T107" s="17">
        <v>62702</v>
      </c>
      <c r="U107" s="16">
        <f>((V107-T107)/T107)</f>
        <v>0.07352237568179644</v>
      </c>
      <c r="V107" s="32">
        <v>67312</v>
      </c>
      <c r="W107" s="33">
        <f>((X107-V107)/V107)</f>
        <v>0.12384121701925363</v>
      </c>
      <c r="X107" s="32">
        <v>75648</v>
      </c>
      <c r="Y107" s="33">
        <f>((Z107-X107)/X107)</f>
        <v>0.06524957698815567</v>
      </c>
      <c r="Z107" s="32">
        <v>80584</v>
      </c>
    </row>
    <row r="108" spans="2:26" s="3" customFormat="1" ht="13.5" customHeight="1">
      <c r="B108" s="11" t="s">
        <v>8</v>
      </c>
      <c r="C108" s="7"/>
      <c r="D108" s="18">
        <f>(D107/$D$126)</f>
        <v>0.02057415552723726</v>
      </c>
      <c r="E108" s="7"/>
      <c r="F108" s="18">
        <f>(F107/$F$126)</f>
        <v>0.02361817856142732</v>
      </c>
      <c r="G108" s="16"/>
      <c r="H108" s="18">
        <f>(H107/$H$126)</f>
        <v>0.02355817965486455</v>
      </c>
      <c r="J108" s="18">
        <f>(J107/$J$126)</f>
        <v>0.02293446765230934</v>
      </c>
      <c r="K108" s="4"/>
      <c r="L108" s="18">
        <f>(L107/$L$126)</f>
        <v>0.022305505310800677</v>
      </c>
      <c r="M108" s="4"/>
      <c r="N108" s="18">
        <f>(N107/$N$126)</f>
        <v>0.022047374158472827</v>
      </c>
      <c r="O108" s="4"/>
      <c r="P108" s="18">
        <f>(P107/$P$126)</f>
        <v>0.021666269971433998</v>
      </c>
      <c r="Q108" s="4"/>
      <c r="R108" s="18">
        <f>(R107/$R$126)</f>
        <v>0.02110694715223584</v>
      </c>
      <c r="S108" s="4"/>
      <c r="T108" s="18">
        <f>(T107/$T$126)</f>
        <v>0.021400518579119152</v>
      </c>
      <c r="U108" s="4"/>
      <c r="V108" s="34">
        <f>(V107/$V$126)</f>
        <v>0.020948424091061162</v>
      </c>
      <c r="W108" s="29"/>
      <c r="X108" s="34">
        <f>(X107/$X$126)</f>
        <v>0.02188876221781124</v>
      </c>
      <c r="Y108" s="30"/>
      <c r="Z108" s="34">
        <f>(Z107/$Z$126)</f>
        <v>0.021788840438599646</v>
      </c>
    </row>
    <row r="109" spans="2:26" s="3" customFormat="1" ht="13.5" customHeight="1">
      <c r="B109" s="13" t="s">
        <v>40</v>
      </c>
      <c r="C109" s="14"/>
      <c r="D109" s="15">
        <v>10014</v>
      </c>
      <c r="E109" s="16" t="e">
        <f>((#REF!-D109)/D109)</f>
        <v>#REF!</v>
      </c>
      <c r="F109" s="17">
        <v>28691</v>
      </c>
      <c r="G109" s="16">
        <f>((H109-F109)/F109)</f>
        <v>0.06339967237112683</v>
      </c>
      <c r="H109" s="17">
        <v>30510</v>
      </c>
      <c r="I109" s="16">
        <f>((J109-H109)/H109)</f>
        <v>0.0709603408718453</v>
      </c>
      <c r="J109" s="17">
        <v>32675</v>
      </c>
      <c r="K109" s="16">
        <f>((L109-J109)/J109)</f>
        <v>0.06142310635042081</v>
      </c>
      <c r="L109" s="17">
        <v>34682</v>
      </c>
      <c r="M109" s="16">
        <f>((N109-L109)/L109)</f>
        <v>0.008044518770543798</v>
      </c>
      <c r="N109" s="17">
        <v>34961</v>
      </c>
      <c r="O109" s="16">
        <f>((P109-N109)/N109)</f>
        <v>0.072795400589228</v>
      </c>
      <c r="P109" s="17">
        <v>37506</v>
      </c>
      <c r="Q109" s="16">
        <f>((R109-P109)/P109)</f>
        <v>0.08030715085586307</v>
      </c>
      <c r="R109" s="17">
        <v>40518</v>
      </c>
      <c r="S109" s="16">
        <f>((T109-R109)/R109)</f>
        <v>0.031516856705661685</v>
      </c>
      <c r="T109" s="17">
        <v>41795</v>
      </c>
      <c r="U109" s="16">
        <f>((V109-T109)/T109)</f>
        <v>0.10453403517167126</v>
      </c>
      <c r="V109" s="32">
        <v>46164</v>
      </c>
      <c r="W109" s="33">
        <f>((X109-V109)/V109)</f>
        <v>0.09069837968980157</v>
      </c>
      <c r="X109" s="32">
        <v>50351</v>
      </c>
      <c r="Y109" s="33">
        <f>((Z109-X109)/X109)</f>
        <v>0.11239101507417926</v>
      </c>
      <c r="Z109" s="32">
        <v>56010</v>
      </c>
    </row>
    <row r="110" spans="2:26" s="3" customFormat="1" ht="13.5" customHeight="1">
      <c r="B110" s="11" t="s">
        <v>8</v>
      </c>
      <c r="C110" s="7"/>
      <c r="D110" s="18">
        <f>(D109/$D$126)</f>
        <v>0.018711251789097622</v>
      </c>
      <c r="E110" s="7"/>
      <c r="F110" s="18">
        <f>(F109/$F$126)</f>
        <v>0.01809568619931934</v>
      </c>
      <c r="G110" s="16"/>
      <c r="H110" s="18">
        <f>(H109/$H$126)</f>
        <v>0.017562431248348664</v>
      </c>
      <c r="J110" s="18">
        <f>(J109/$J$126)</f>
        <v>0.01730878231988007</v>
      </c>
      <c r="K110" s="4"/>
      <c r="L110" s="18">
        <f>(L109/$L$126)</f>
        <v>0.01646972675031805</v>
      </c>
      <c r="M110" s="4"/>
      <c r="N110" s="18">
        <f>(N109/$N$126)</f>
        <v>0.01511754462812812</v>
      </c>
      <c r="O110" s="4"/>
      <c r="P110" s="18">
        <f>(P109/$P$126)</f>
        <v>0.014804429250293377</v>
      </c>
      <c r="Q110" s="4"/>
      <c r="R110" s="18">
        <f>(R109/$R$126)</f>
        <v>0.014806802256211983</v>
      </c>
      <c r="S110" s="4"/>
      <c r="T110" s="18">
        <f>(T109/$T$126)</f>
        <v>0.014264850786486635</v>
      </c>
      <c r="U110" s="4"/>
      <c r="V110" s="34">
        <f>(V109/$V$126)</f>
        <v>0.014366874401885955</v>
      </c>
      <c r="W110" s="29"/>
      <c r="X110" s="34">
        <f>(X109/$X$126)</f>
        <v>0.014569070780840389</v>
      </c>
      <c r="Y110" s="30"/>
      <c r="Z110" s="34">
        <f>(Z109/$Z$126)</f>
        <v>0.015144358097959472</v>
      </c>
    </row>
    <row r="111" spans="2:26" s="3" customFormat="1" ht="13.5" customHeight="1">
      <c r="B111" s="13" t="s">
        <v>41</v>
      </c>
      <c r="C111" s="14"/>
      <c r="D111" s="14"/>
      <c r="E111" s="14"/>
      <c r="F111" s="17">
        <v>51831</v>
      </c>
      <c r="G111" s="16">
        <f>((H111-F111)/F111)</f>
        <v>0.20904478015087496</v>
      </c>
      <c r="H111" s="17">
        <v>62666</v>
      </c>
      <c r="I111" s="16">
        <f>((J111-H111)/H111)</f>
        <v>0.15352822902371302</v>
      </c>
      <c r="J111" s="17">
        <v>72287</v>
      </c>
      <c r="K111" s="16">
        <f>((L111-J111)/J111)</f>
        <v>0.20639949091814572</v>
      </c>
      <c r="L111" s="17">
        <v>87207</v>
      </c>
      <c r="M111" s="16">
        <f>((N111-L111)/L111)</f>
        <v>0.1606981090967468</v>
      </c>
      <c r="N111" s="17">
        <v>101221</v>
      </c>
      <c r="O111" s="16">
        <f>((P111-N111)/N111)</f>
        <v>0.14727181118542595</v>
      </c>
      <c r="P111" s="17">
        <v>116128</v>
      </c>
      <c r="Q111" s="16">
        <f>((R111-P111)/P111)</f>
        <v>0.14294571507302287</v>
      </c>
      <c r="R111" s="17">
        <v>132728</v>
      </c>
      <c r="S111" s="16">
        <f>((T111-R111)/R111)</f>
        <v>0.13771020432764752</v>
      </c>
      <c r="T111" s="17">
        <v>151006</v>
      </c>
      <c r="U111" s="16">
        <f>((V111-T111)/T111)</f>
        <v>0.1768274108313577</v>
      </c>
      <c r="V111" s="32">
        <v>177708</v>
      </c>
      <c r="W111" s="33">
        <f>((X111-V111)/V111)</f>
        <v>0.11260607288360681</v>
      </c>
      <c r="X111" s="32">
        <v>197719</v>
      </c>
      <c r="Y111" s="33">
        <f>((Z111-X111)/X111)</f>
        <v>0.11451605561428087</v>
      </c>
      <c r="Z111" s="32">
        <v>220361</v>
      </c>
    </row>
    <row r="112" spans="2:26" s="3" customFormat="1" ht="13.5" customHeight="1">
      <c r="B112" s="11" t="s">
        <v>7</v>
      </c>
      <c r="C112" s="7"/>
      <c r="D112" s="7"/>
      <c r="E112" s="7"/>
      <c r="F112" s="18">
        <f>(F111/$F$126)</f>
        <v>0.032690303976749525</v>
      </c>
      <c r="G112" s="16"/>
      <c r="H112" s="18">
        <f>(H111/$H$126)</f>
        <v>0.03607234731592977</v>
      </c>
      <c r="J112" s="18">
        <f>(J111/$J$126)</f>
        <v>0.03829227077451173</v>
      </c>
      <c r="K112" s="4"/>
      <c r="L112" s="18">
        <f>(L111/$L$126)</f>
        <v>0.041412705746928846</v>
      </c>
      <c r="M112" s="4"/>
      <c r="N112" s="18">
        <f>(N111/$N$126)</f>
        <v>0.04376914232441167</v>
      </c>
      <c r="O112" s="4"/>
      <c r="P112" s="18">
        <f>(P111/$P$126)</f>
        <v>0.04583823281549804</v>
      </c>
      <c r="Q112" s="4"/>
      <c r="R112" s="18">
        <f>(R111/$R$126)</f>
        <v>0.048503806946604076</v>
      </c>
      <c r="S112" s="4"/>
      <c r="T112" s="18">
        <f>(T111/$T$126)</f>
        <v>0.05153913285953346</v>
      </c>
      <c r="U112" s="4"/>
      <c r="V112" s="34">
        <f>(V111/$V$126)</f>
        <v>0.055305184044067875</v>
      </c>
      <c r="W112" s="29"/>
      <c r="X112" s="34">
        <f>(X111/$X$126)</f>
        <v>0.057210027719746995</v>
      </c>
      <c r="Y112" s="30"/>
      <c r="Z112" s="34">
        <f>(Z111/$Z$126)</f>
        <v>0.05958267978618903</v>
      </c>
    </row>
    <row r="113" spans="2:26" s="3" customFormat="1" ht="13.5" customHeight="1">
      <c r="B113" s="13" t="s">
        <v>42</v>
      </c>
      <c r="C113" s="14"/>
      <c r="D113" s="15">
        <v>27524</v>
      </c>
      <c r="E113" s="16" t="e">
        <f>((#REF!-D113)/D113)</f>
        <v>#REF!</v>
      </c>
      <c r="F113" s="17">
        <v>85135</v>
      </c>
      <c r="G113" s="16">
        <f>((H113-F113)/F113)</f>
        <v>0.11186938391965702</v>
      </c>
      <c r="H113" s="17">
        <v>94659</v>
      </c>
      <c r="I113" s="16">
        <f>((J113-H113)/H113)</f>
        <v>0.08950020600259881</v>
      </c>
      <c r="J113" s="17">
        <f>J115+J117</f>
        <v>103131</v>
      </c>
      <c r="K113" s="16">
        <f>((L113-J113)/J113)</f>
        <v>0.08558047531779969</v>
      </c>
      <c r="L113" s="17">
        <f>L115+L117</f>
        <v>111957</v>
      </c>
      <c r="M113" s="16">
        <f>((N113-L113)/L113)</f>
        <v>0.033968398581598294</v>
      </c>
      <c r="N113" s="17">
        <f>N115+N117</f>
        <v>115760</v>
      </c>
      <c r="O113" s="16">
        <f>((P113-N113)/N113)</f>
        <v>0.0065653075328265375</v>
      </c>
      <c r="P113" s="17">
        <f>P115+P117</f>
        <v>116520</v>
      </c>
      <c r="Q113" s="16">
        <f>((R113-P113)/P113)</f>
        <v>0.00888259526261586</v>
      </c>
      <c r="R113" s="17">
        <f>R115+R117</f>
        <v>117555</v>
      </c>
      <c r="S113" s="16">
        <f>((T113-R113)/R113)</f>
        <v>0.08337373995151205</v>
      </c>
      <c r="T113" s="17">
        <f>T115+T117</f>
        <v>127356</v>
      </c>
      <c r="U113" s="16">
        <f>((V113-T113)/T113)</f>
        <v>0.06369546782248187</v>
      </c>
      <c r="V113" s="32">
        <f>V115+V117</f>
        <v>135468</v>
      </c>
      <c r="W113" s="33">
        <f>((X113-V113)/V113)</f>
        <v>0.04104290312103227</v>
      </c>
      <c r="X113" s="32">
        <f>X115+X117</f>
        <v>141028</v>
      </c>
      <c r="Y113" s="33">
        <f>((Z113-X113)/X113)</f>
        <v>0.04655103950988456</v>
      </c>
      <c r="Z113" s="32">
        <f>Z115+Z117</f>
        <v>147593</v>
      </c>
    </row>
    <row r="114" spans="2:26" s="3" customFormat="1" ht="13.5" customHeight="1">
      <c r="B114" s="11" t="s">
        <v>7</v>
      </c>
      <c r="C114" s="7"/>
      <c r="D114" s="18">
        <f>(D113/$D$126)</f>
        <v>0.05142884903566237</v>
      </c>
      <c r="E114" s="7"/>
      <c r="F114" s="18">
        <f>(F113/$F$126)</f>
        <v>0.053695453089088976</v>
      </c>
      <c r="G114" s="16"/>
      <c r="H114" s="18">
        <f>(H113/$H$126)</f>
        <v>0.05448843590748726</v>
      </c>
      <c r="J114" s="18">
        <f>(J113/$J$126)</f>
        <v>0.05463112561381948</v>
      </c>
      <c r="K114" s="4"/>
      <c r="L114" s="18">
        <f>(L113/$L$126)</f>
        <v>0.05316594192334231</v>
      </c>
      <c r="M114" s="4"/>
      <c r="N114" s="18">
        <f>(N113/$N$126)</f>
        <v>0.050055975691545185</v>
      </c>
      <c r="O114" s="4"/>
      <c r="P114" s="18">
        <f>(P113/$P$126)</f>
        <v>0.04599296369232081</v>
      </c>
      <c r="Q114" s="4"/>
      <c r="R114" s="18">
        <f>(R113/$R$126)</f>
        <v>0.042959021650352924</v>
      </c>
      <c r="S114" s="4"/>
      <c r="T114" s="18">
        <f>(T113/$T$126)</f>
        <v>0.04346726490641924</v>
      </c>
      <c r="U114" s="4"/>
      <c r="V114" s="34">
        <f>(V113/$V$126)</f>
        <v>0.04215951263917093</v>
      </c>
      <c r="W114" s="29"/>
      <c r="X114" s="34">
        <f>(X113/$X$126)</f>
        <v>0.04080647681437029</v>
      </c>
      <c r="Y114" s="30"/>
      <c r="Z114" s="34">
        <f>(Z113/$Z$126)</f>
        <v>0.03990718165956316</v>
      </c>
    </row>
    <row r="115" spans="2:26" s="3" customFormat="1" ht="13.5" customHeight="1">
      <c r="B115" s="13" t="s">
        <v>43</v>
      </c>
      <c r="C115" s="14"/>
      <c r="D115" s="15">
        <v>24160</v>
      </c>
      <c r="E115" s="16" t="e">
        <f>((#REF!-D115)/D115)</f>
        <v>#REF!</v>
      </c>
      <c r="F115" s="17">
        <v>74240</v>
      </c>
      <c r="G115" s="16">
        <f>((H115-F115)/F115)</f>
        <v>0.1289197198275862</v>
      </c>
      <c r="H115" s="17">
        <v>83811</v>
      </c>
      <c r="I115" s="16">
        <f>((J115-H115)/H115)</f>
        <v>0.08372409349608047</v>
      </c>
      <c r="J115" s="17">
        <v>90828</v>
      </c>
      <c r="K115" s="16">
        <f>((L115-J115)/J115)</f>
        <v>0.08165984057779539</v>
      </c>
      <c r="L115" s="17">
        <v>98245</v>
      </c>
      <c r="M115" s="16">
        <f>((N115-L115)/L115)</f>
        <v>0.03285663392539061</v>
      </c>
      <c r="N115" s="17">
        <v>101473</v>
      </c>
      <c r="O115" s="16">
        <f>((P115-N115)/N115)</f>
        <v>-0.0027002256757955316</v>
      </c>
      <c r="P115" s="17">
        <v>101199</v>
      </c>
      <c r="Q115" s="16">
        <f>((R115-P115)/P115)</f>
        <v>0.0038043854188282494</v>
      </c>
      <c r="R115" s="17">
        <v>101584</v>
      </c>
      <c r="S115" s="16">
        <f>((T115-R115)/R115)</f>
        <v>0.0899649551110411</v>
      </c>
      <c r="T115" s="17">
        <v>110723</v>
      </c>
      <c r="U115" s="16">
        <f>((V115-T115)/T115)</f>
        <v>0.06872104260180811</v>
      </c>
      <c r="V115" s="32">
        <v>118332</v>
      </c>
      <c r="W115" s="33">
        <f>((X115-V115)/V115)</f>
        <v>0.03881452185376737</v>
      </c>
      <c r="X115" s="32">
        <v>122925</v>
      </c>
      <c r="Y115" s="33">
        <f>((Z115-X115)/X115)</f>
        <v>0.05490339637990645</v>
      </c>
      <c r="Z115" s="32">
        <v>129674</v>
      </c>
    </row>
    <row r="116" spans="2:26" s="3" customFormat="1" ht="13.5" customHeight="1">
      <c r="B116" s="11" t="s">
        <v>8</v>
      </c>
      <c r="C116" s="7"/>
      <c r="D116" s="18">
        <f>(D115/$D$126)</f>
        <v>0.045143183865048786</v>
      </c>
      <c r="E116" s="7"/>
      <c r="F116" s="18">
        <f>(F115/$F$126)</f>
        <v>0.04682387311134041</v>
      </c>
      <c r="G116" s="16"/>
      <c r="H116" s="18">
        <f>(H115/$H$126)</f>
        <v>0.0482440159080744</v>
      </c>
      <c r="J116" s="18">
        <f>(J115/$J$126)</f>
        <v>0.048113912182098456</v>
      </c>
      <c r="K116" s="4"/>
      <c r="L116" s="18">
        <f>(L115/$L$126)</f>
        <v>0.04665441164249457</v>
      </c>
      <c r="M116" s="4"/>
      <c r="N116" s="18">
        <f>(N115/$N$126)</f>
        <v>0.043878110066933006</v>
      </c>
      <c r="O116" s="4"/>
      <c r="P116" s="18">
        <f>(P115/$P$126)</f>
        <v>0.039945433682622496</v>
      </c>
      <c r="Q116" s="4"/>
      <c r="R116" s="18">
        <f>(R115/$R$126)</f>
        <v>0.037122617118195325</v>
      </c>
      <c r="S116" s="4"/>
      <c r="T116" s="18">
        <f>(T115/$T$126)</f>
        <v>0.03779033553372795</v>
      </c>
      <c r="U116" s="4"/>
      <c r="V116" s="34">
        <f>(V115/$V$126)</f>
        <v>0.0368265527624116</v>
      </c>
      <c r="W116" s="29"/>
      <c r="X116" s="34">
        <f>(X115/$X$126)</f>
        <v>0.03556837055341115</v>
      </c>
      <c r="Y116" s="30"/>
      <c r="Z116" s="34">
        <f>(Z115/$Z$126)</f>
        <v>0.03506212269228346</v>
      </c>
    </row>
    <row r="117" spans="2:26" s="3" customFormat="1" ht="13.5" customHeight="1">
      <c r="B117" s="13" t="s">
        <v>44</v>
      </c>
      <c r="C117" s="14"/>
      <c r="D117" s="15">
        <v>3364</v>
      </c>
      <c r="E117" s="16" t="e">
        <f>((#REF!-D117)/D117)</f>
        <v>#REF!</v>
      </c>
      <c r="F117" s="17">
        <v>10895</v>
      </c>
      <c r="G117" s="16">
        <f>((H117-F117)/F117)</f>
        <v>-0.004313905461220744</v>
      </c>
      <c r="H117" s="17">
        <v>10848</v>
      </c>
      <c r="I117" s="16">
        <f>((J117-H117)/H117)</f>
        <v>0.13412610619469026</v>
      </c>
      <c r="J117" s="17">
        <v>12303</v>
      </c>
      <c r="K117" s="16">
        <f>((L117-J117)/J117)</f>
        <v>0.1145249126229375</v>
      </c>
      <c r="L117" s="17">
        <v>13712</v>
      </c>
      <c r="M117" s="16">
        <f>((N117-L117)/L117)</f>
        <v>0.0419340723453909</v>
      </c>
      <c r="N117" s="17">
        <v>14287</v>
      </c>
      <c r="O117" s="16">
        <f>((P117-N117)/N117)</f>
        <v>0.07237348638622523</v>
      </c>
      <c r="P117" s="17">
        <v>15321</v>
      </c>
      <c r="Q117" s="16">
        <f>((R117-P117)/P117)</f>
        <v>0.04242542914953332</v>
      </c>
      <c r="R117" s="17">
        <v>15971</v>
      </c>
      <c r="S117" s="16">
        <f>((T117-R117)/R117)</f>
        <v>0.04145012835764824</v>
      </c>
      <c r="T117" s="17">
        <v>16633</v>
      </c>
      <c r="U117" s="16">
        <f>((V117-T117)/T117)</f>
        <v>0.030241086995731376</v>
      </c>
      <c r="V117" s="32">
        <v>17136</v>
      </c>
      <c r="W117" s="33">
        <f>((X117-V117)/V117)</f>
        <v>0.05643090569561158</v>
      </c>
      <c r="X117" s="32">
        <v>18103</v>
      </c>
      <c r="Y117" s="33">
        <f>((Z117-X117)/X117)</f>
        <v>-0.010164061205325084</v>
      </c>
      <c r="Z117" s="32">
        <v>17919</v>
      </c>
    </row>
    <row r="118" spans="2:26" s="3" customFormat="1" ht="13.5" customHeight="1">
      <c r="B118" s="11" t="s">
        <v>8</v>
      </c>
      <c r="C118" s="7"/>
      <c r="D118" s="18">
        <f>(D117/$D$126)</f>
        <v>0.006285665170613581</v>
      </c>
      <c r="E118" s="7"/>
      <c r="F118" s="18">
        <f>(F117/$F$126)</f>
        <v>0.006871579977748569</v>
      </c>
      <c r="G118" s="16"/>
      <c r="H118" s="18">
        <f>(H117/$H$126)</f>
        <v>0.006244419999412859</v>
      </c>
      <c r="J118" s="18">
        <f>(J117/$J$126)</f>
        <v>0.006517213431721025</v>
      </c>
      <c r="K118" s="4"/>
      <c r="L118" s="18">
        <f>(L117/$L$126)</f>
        <v>0.006511530280847734</v>
      </c>
      <c r="M118" s="4"/>
      <c r="N118" s="18">
        <f>(N117/$N$126)</f>
        <v>0.006177865624612181</v>
      </c>
      <c r="O118" s="4"/>
      <c r="P118" s="18">
        <f>(P117/$P$126)</f>
        <v>0.0060475300096983105</v>
      </c>
      <c r="Q118" s="4"/>
      <c r="R118" s="18">
        <f>(R117/$R$126)</f>
        <v>0.005836404532157598</v>
      </c>
      <c r="S118" s="4"/>
      <c r="T118" s="18">
        <f>(T117/$T$126)</f>
        <v>0.005676929372691284</v>
      </c>
      <c r="U118" s="4"/>
      <c r="V118" s="34">
        <f>(V117/$V$126)</f>
        <v>0.005332959876759331</v>
      </c>
      <c r="W118" s="29"/>
      <c r="X118" s="34">
        <f>(X117/$X$126)</f>
        <v>0.005238106260959138</v>
      </c>
      <c r="Y118" s="30"/>
      <c r="Z118" s="34">
        <f>(Z117/$Z$126)</f>
        <v>0.004845058967279697</v>
      </c>
    </row>
    <row r="119" spans="2:26" s="3" customFormat="1" ht="13.5" customHeight="1">
      <c r="B119" s="11" t="s">
        <v>45</v>
      </c>
      <c r="C119" s="7"/>
      <c r="D119" s="18"/>
      <c r="E119" s="7"/>
      <c r="F119" s="17">
        <v>49824</v>
      </c>
      <c r="G119" s="16">
        <f>((H119-F119)/F119)</f>
        <v>0.16871387283236994</v>
      </c>
      <c r="H119" s="17">
        <v>58230</v>
      </c>
      <c r="I119" s="16">
        <f>((J119-H119)/H119)</f>
        <v>0.1313412330413876</v>
      </c>
      <c r="J119" s="17">
        <v>65878</v>
      </c>
      <c r="K119" s="16">
        <f>((L119-J119)/J119)</f>
        <v>0.16557879717052734</v>
      </c>
      <c r="L119" s="17">
        <v>76786</v>
      </c>
      <c r="M119" s="16">
        <f>((N119-L119)/L119)</f>
        <v>0.14912874742791654</v>
      </c>
      <c r="N119" s="17">
        <v>88237</v>
      </c>
      <c r="O119" s="16">
        <f>((P119-N119)/N119)</f>
        <v>0.1110191869623854</v>
      </c>
      <c r="P119" s="17">
        <v>98033</v>
      </c>
      <c r="Q119" s="16">
        <f>((R119-P119)/P119)</f>
        <v>0.10456682953699264</v>
      </c>
      <c r="R119" s="17">
        <v>108284</v>
      </c>
      <c r="S119" s="16">
        <f>((T119-R119)/R119)</f>
        <v>0.0793469025894869</v>
      </c>
      <c r="T119" s="17">
        <v>116876</v>
      </c>
      <c r="U119" s="16">
        <f>((V119-T119)/T119)</f>
        <v>0.11142578459221739</v>
      </c>
      <c r="V119" s="32">
        <v>129899</v>
      </c>
      <c r="W119" s="33">
        <f>((X119-V119)/V119)</f>
        <v>0.10016243389094605</v>
      </c>
      <c r="X119" s="32">
        <v>142910</v>
      </c>
      <c r="Y119" s="33">
        <f>((Z119-X119)/X119)</f>
        <v>0.07661465257854594</v>
      </c>
      <c r="Z119" s="32">
        <v>153859</v>
      </c>
    </row>
    <row r="120" spans="2:26" s="3" customFormat="1" ht="13.5" customHeight="1">
      <c r="B120" s="20" t="s">
        <v>7</v>
      </c>
      <c r="C120" s="7"/>
      <c r="D120" s="18"/>
      <c r="E120" s="7"/>
      <c r="F120" s="18">
        <f>(F119/$F$126)</f>
        <v>0.03142447001480906</v>
      </c>
      <c r="G120" s="16"/>
      <c r="H120" s="18">
        <f>(H119/$H$126)</f>
        <v>0.033518858459237716</v>
      </c>
      <c r="J120" s="18">
        <f>(J119/$J$126)</f>
        <v>0.03489725972973402</v>
      </c>
      <c r="K120" s="4"/>
      <c r="L120" s="18">
        <f>(L119/$L$126)</f>
        <v>0.03646399971887209</v>
      </c>
      <c r="M120" s="4"/>
      <c r="N120" s="18">
        <f>(N119/$N$126)</f>
        <v>0.03815470911450305</v>
      </c>
      <c r="O120" s="4"/>
      <c r="P120" s="18">
        <f>(P119/$P$126)</f>
        <v>0.03869574501930386</v>
      </c>
      <c r="Q120" s="4"/>
      <c r="R120" s="18">
        <f>(R119/$R$126)</f>
        <v>0.03957104929936469</v>
      </c>
      <c r="S120" s="4"/>
      <c r="T120" s="18">
        <f>(T119/$T$126)</f>
        <v>0.0398903864223331</v>
      </c>
      <c r="U120" s="4"/>
      <c r="V120" s="34">
        <f>(V119/$V$126)</f>
        <v>0.04042636292198648</v>
      </c>
      <c r="W120" s="29"/>
      <c r="X120" s="34">
        <f>(X119/$X$126)</f>
        <v>0.04135103384818375</v>
      </c>
      <c r="Y120" s="30"/>
      <c r="Z120" s="34">
        <f>(Z119/$Z$126)</f>
        <v>0.0416014246133538</v>
      </c>
    </row>
    <row r="121" spans="2:26" s="3" customFormat="1" ht="13.5" customHeight="1">
      <c r="B121" s="13" t="s">
        <v>46</v>
      </c>
      <c r="C121" s="14"/>
      <c r="D121" s="15">
        <v>99364</v>
      </c>
      <c r="E121" s="16" t="e">
        <f>((#REF!-D121)/D121)</f>
        <v>#REF!</v>
      </c>
      <c r="F121" s="17">
        <v>227757</v>
      </c>
      <c r="G121" s="16">
        <f>((H121-F121)/F121)</f>
        <v>0.0656050088471485</v>
      </c>
      <c r="H121" s="17">
        <v>242699</v>
      </c>
      <c r="I121" s="16">
        <f>((J121-H121)/H121)</f>
        <v>0.08325951075200146</v>
      </c>
      <c r="J121" s="17">
        <v>262906</v>
      </c>
      <c r="K121" s="16">
        <f>((L121-J121)/J121)</f>
        <v>0.08543738066076849</v>
      </c>
      <c r="L121" s="17">
        <v>285368</v>
      </c>
      <c r="M121" s="16">
        <f>((N121-L121)/L121)</f>
        <v>0.08982086288581762</v>
      </c>
      <c r="N121" s="17">
        <v>311000</v>
      </c>
      <c r="O121" s="16">
        <f>((P121-N121)/N121)</f>
        <v>0.07254662379421221</v>
      </c>
      <c r="P121" s="17">
        <v>333562</v>
      </c>
      <c r="Q121" s="16">
        <f>((R121-P121)/P121)</f>
        <v>0.0392101018701171</v>
      </c>
      <c r="R121" s="17">
        <v>346641</v>
      </c>
      <c r="S121" s="16">
        <f>((T121-R121)/R121)</f>
        <v>0.03903750566147686</v>
      </c>
      <c r="T121" s="17">
        <v>360173</v>
      </c>
      <c r="U121" s="16">
        <f>((V121-T121)/T121)</f>
        <v>0.07563865142584258</v>
      </c>
      <c r="V121" s="32">
        <v>387416</v>
      </c>
      <c r="W121" s="33">
        <f>((X121-V121)/V121)</f>
        <v>0.04819109174633985</v>
      </c>
      <c r="X121" s="32">
        <v>406086</v>
      </c>
      <c r="Y121" s="33">
        <f>((Z121-X121)/X121)</f>
        <v>0.05346158202942234</v>
      </c>
      <c r="Z121" s="32">
        <v>427796</v>
      </c>
    </row>
    <row r="122" spans="2:26" s="3" customFormat="1" ht="13.5" customHeight="1">
      <c r="B122" s="11" t="s">
        <v>7</v>
      </c>
      <c r="C122" s="7"/>
      <c r="D122" s="18">
        <f>(D121/$D$126)</f>
        <v>0.18566255470060877</v>
      </c>
      <c r="E122" s="7"/>
      <c r="F122" s="18">
        <f>(F121/$F$126)</f>
        <v>0.1436485030740781</v>
      </c>
      <c r="G122" s="16"/>
      <c r="H122" s="18">
        <f>(H121/$H$126)</f>
        <v>0.13970450676968119</v>
      </c>
      <c r="J122" s="18">
        <f>(J121/$J$126)</f>
        <v>0.13926802523612516</v>
      </c>
      <c r="K122" s="4"/>
      <c r="L122" s="18">
        <f>(L121/$L$126)</f>
        <v>0.1355150505531619</v>
      </c>
      <c r="M122" s="4"/>
      <c r="N122" s="18">
        <f>(N121/$N$126)</f>
        <v>0.13448003144497714</v>
      </c>
      <c r="O122" s="4"/>
      <c r="P122" s="18">
        <f>(P121/$P$126)</f>
        <v>0.1316641345274452</v>
      </c>
      <c r="Q122" s="4"/>
      <c r="R122" s="18">
        <f>(R121/$R$126)</f>
        <v>0.12667566861384022</v>
      </c>
      <c r="S122" s="4"/>
      <c r="T122" s="18">
        <f>(T121/$T$126)</f>
        <v>0.12292891739014836</v>
      </c>
      <c r="U122" s="4"/>
      <c r="V122" s="34">
        <f>(V121/$V$126)</f>
        <v>0.12056921006154253</v>
      </c>
      <c r="W122" s="29"/>
      <c r="X122" s="34">
        <f>(X121/$X$126)</f>
        <v>0.1175010561281474</v>
      </c>
      <c r="Y122" s="30"/>
      <c r="Z122" s="34">
        <f>(Z121/$Z$126)</f>
        <v>0.11567034131181343</v>
      </c>
    </row>
    <row r="123" spans="2:26" s="3" customFormat="1" ht="13.5" customHeight="1">
      <c r="B123" s="11" t="s">
        <v>51</v>
      </c>
      <c r="C123" s="7"/>
      <c r="D123" s="18"/>
      <c r="E123" s="7"/>
      <c r="F123" s="17">
        <v>20955</v>
      </c>
      <c r="G123" s="16">
        <f>((H123-F123)/F123)</f>
        <v>0.636172751133381</v>
      </c>
      <c r="H123" s="17">
        <v>34286</v>
      </c>
      <c r="I123" s="16">
        <f>((J123-H123)/H123)</f>
        <v>0.3870967741935484</v>
      </c>
      <c r="J123" s="17">
        <v>47558</v>
      </c>
      <c r="K123" s="16">
        <f>((L123-J123)/J123)</f>
        <v>0.3500777997392657</v>
      </c>
      <c r="L123" s="17">
        <v>64207</v>
      </c>
      <c r="M123" s="16">
        <f>((N123-L123)/L123)</f>
        <v>0.31049574033983834</v>
      </c>
      <c r="N123" s="17">
        <v>84143</v>
      </c>
      <c r="O123" s="16">
        <f>((P123-N123)/N123)</f>
        <v>0.21192493730910475</v>
      </c>
      <c r="P123" s="17">
        <v>101975</v>
      </c>
      <c r="Q123" s="16">
        <f>((R123-P123)/P123)</f>
        <v>0.22224074528070606</v>
      </c>
      <c r="R123" s="17">
        <v>124638</v>
      </c>
      <c r="S123" s="16">
        <f>((T123-R123)/R123)</f>
        <v>0.15074054461721145</v>
      </c>
      <c r="T123" s="17">
        <v>143426</v>
      </c>
      <c r="U123" s="16">
        <f>((V123-T123)/T123)</f>
        <v>0.1698645991661205</v>
      </c>
      <c r="V123" s="32">
        <v>167789</v>
      </c>
      <c r="W123" s="33">
        <f>((X123-V123)/V123)</f>
        <v>0.12294012122367974</v>
      </c>
      <c r="X123" s="32">
        <v>188417</v>
      </c>
      <c r="Y123" s="33">
        <f>((Z123-X123)/X123)</f>
        <v>0.11882155007244569</v>
      </c>
      <c r="Z123" s="32">
        <v>210805</v>
      </c>
    </row>
    <row r="124" spans="2:26" s="3" customFormat="1" ht="13.5" customHeight="1">
      <c r="B124" s="11" t="s">
        <v>7</v>
      </c>
      <c r="C124" s="7"/>
      <c r="D124" s="18"/>
      <c r="E124" s="7"/>
      <c r="F124" s="18">
        <f>(F123/$F$126)</f>
        <v>0.013216517524894104</v>
      </c>
      <c r="G124" s="16"/>
      <c r="H124" s="18">
        <f>(H123/$H$126)</f>
        <v>0.019736005171448127</v>
      </c>
      <c r="J124" s="18">
        <f>(J123/$J$126)</f>
        <v>0.02519268766851894</v>
      </c>
      <c r="K124" s="4"/>
      <c r="L124" s="18">
        <f>(L123/$L$126)</f>
        <v>0.030490506471877947</v>
      </c>
      <c r="M124" s="4"/>
      <c r="N124" s="18">
        <f>(N123/$N$126)</f>
        <v>0.03638441571020807</v>
      </c>
      <c r="O124" s="4"/>
      <c r="P124" s="18">
        <f>(P123/$P$126)</f>
        <v>0.04025173766327166</v>
      </c>
      <c r="Q124" s="4"/>
      <c r="R124" s="18">
        <f>(R123/$R$126)</f>
        <v>0.04554741644725182</v>
      </c>
      <c r="S124" s="4"/>
      <c r="T124" s="18">
        <f>(T123/$T$126)</f>
        <v>0.04895203945215055</v>
      </c>
      <c r="U124" s="4"/>
      <c r="V124" s="34">
        <f>(V123/$V$126)</f>
        <v>0.05221825424612344</v>
      </c>
      <c r="W124" s="29"/>
      <c r="X124" s="34">
        <f>(X123/$X$126)</f>
        <v>0.05451849236983582</v>
      </c>
      <c r="Y124" s="30"/>
      <c r="Z124" s="34">
        <f>(Z123/$Z$126)</f>
        <v>0.05699886464631935</v>
      </c>
    </row>
    <row r="125" spans="2:26" s="3" customFormat="1" ht="13.5" customHeight="1">
      <c r="B125" s="13"/>
      <c r="C125" s="14"/>
      <c r="D125" s="22"/>
      <c r="E125" s="16"/>
      <c r="F125" s="4"/>
      <c r="G125" s="16"/>
      <c r="H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29"/>
      <c r="W125" s="29"/>
      <c r="X125" s="29"/>
      <c r="Y125" s="30"/>
      <c r="Z125" s="29"/>
    </row>
    <row r="126" spans="2:26" s="3" customFormat="1" ht="13.5" customHeight="1">
      <c r="B126" s="13" t="s">
        <v>47</v>
      </c>
      <c r="C126" s="14"/>
      <c r="D126" s="22">
        <f>(D15+D25+D27+D33+D37+D43+D49+D55+D57+D71+D77+D79+D87+D93+D99+D105+D111+D113+D119+D121)</f>
        <v>535186</v>
      </c>
      <c r="E126" s="16" t="e">
        <f>((#REF!-D126)/D126)</f>
        <v>#REF!</v>
      </c>
      <c r="F126" s="22">
        <f>(F15+F25+F27+F33+F37+F43+F49+F55+F57+F71+F77+F79+F85+F87+F93+F99+F105+F111+F113+F119+F121+F123)</f>
        <v>1585516</v>
      </c>
      <c r="G126" s="16">
        <f>((H126-F126)/F126)</f>
        <v>0.0956880914478315</v>
      </c>
      <c r="H126" s="22">
        <f>(H15+H25+H27+H33+H37+H43+H49+H55+H57+H71+H77+H79+H85+H87+H93+H99+H105+H111+H113+H119+H121+H123)</f>
        <v>1737231</v>
      </c>
      <c r="I126" s="16">
        <f>((J126-H126)/H126)</f>
        <v>0.08665456695166043</v>
      </c>
      <c r="J126" s="17">
        <v>1887770</v>
      </c>
      <c r="K126" s="16">
        <f>((L126-J126)/J126)</f>
        <v>0.11549765066718932</v>
      </c>
      <c r="L126" s="17">
        <v>2105803</v>
      </c>
      <c r="M126" s="16">
        <f>((N126-L126)/L126)</f>
        <v>0.09820861685542284</v>
      </c>
      <c r="N126" s="17">
        <v>2312611</v>
      </c>
      <c r="O126" s="16">
        <f>((P126-N126)/N126)</f>
        <v>0.09548514644270048</v>
      </c>
      <c r="P126" s="17">
        <v>2533431</v>
      </c>
      <c r="Q126" s="16">
        <f>((R126-P126)/P126)</f>
        <v>0.0801340158859665</v>
      </c>
      <c r="R126" s="17">
        <v>2736445</v>
      </c>
      <c r="S126" s="16">
        <f>((T126-R126)/R126)</f>
        <v>0.07070633614050346</v>
      </c>
      <c r="T126" s="17">
        <v>2929929</v>
      </c>
      <c r="U126" s="16">
        <f>((V126-T126)/T126)</f>
        <v>0.09669039761714363</v>
      </c>
      <c r="V126" s="32">
        <v>3213225</v>
      </c>
      <c r="W126" s="33">
        <f>((X126-V126)/V126)</f>
        <v>0.0755611574041656</v>
      </c>
      <c r="X126" s="32">
        <v>3456020</v>
      </c>
      <c r="Y126" s="33">
        <f>((Z126-X126)/X126)</f>
        <v>0.07013472144258424</v>
      </c>
      <c r="Z126" s="32">
        <v>3698407</v>
      </c>
    </row>
    <row r="127" spans="2:26" s="3" customFormat="1" ht="13.5" customHeight="1">
      <c r="B127" s="13"/>
      <c r="C127" s="14"/>
      <c r="D127" s="22"/>
      <c r="E127" s="16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29"/>
      <c r="W127" s="29"/>
      <c r="X127" s="29"/>
      <c r="Y127" s="30"/>
      <c r="Z127" s="29"/>
    </row>
    <row r="128" spans="2:26" s="3" customFormat="1" ht="13.5" customHeight="1">
      <c r="B128" s="13"/>
      <c r="C128" s="14"/>
      <c r="D128" s="22"/>
      <c r="E128" s="16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29"/>
      <c r="W128" s="29"/>
      <c r="X128" s="29"/>
      <c r="Y128" s="30"/>
      <c r="Z128" s="29"/>
    </row>
    <row r="129" spans="2:26" s="3" customFormat="1" ht="13.5" customHeight="1">
      <c r="B129" s="5"/>
      <c r="C129" s="4"/>
      <c r="D129" s="4"/>
      <c r="E129" s="4"/>
      <c r="F129" s="4"/>
      <c r="G129" s="26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29"/>
      <c r="W129" s="29"/>
      <c r="X129" s="29"/>
      <c r="Y129" s="30"/>
      <c r="Z129" s="29"/>
    </row>
    <row r="130" spans="6:26" s="3" customFormat="1" ht="12.75">
      <c r="F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29"/>
      <c r="W130" s="29"/>
      <c r="X130" s="29"/>
      <c r="Y130" s="30"/>
      <c r="Z130" s="29"/>
    </row>
    <row r="131" spans="6:26" s="3" customFormat="1" ht="12.75">
      <c r="F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29"/>
      <c r="W131" s="29"/>
      <c r="X131" s="29"/>
      <c r="Y131" s="30"/>
      <c r="Z131" s="29"/>
    </row>
    <row r="132" spans="6:26" s="3" customFormat="1" ht="12.75">
      <c r="F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29"/>
      <c r="W132" s="29"/>
      <c r="X132" s="29"/>
      <c r="Y132" s="30"/>
      <c r="Z132" s="29"/>
    </row>
    <row r="133" spans="6:26" s="3" customFormat="1" ht="12.75">
      <c r="F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29"/>
      <c r="W133" s="29"/>
      <c r="X133" s="29"/>
      <c r="Y133" s="30"/>
      <c r="Z133" s="29"/>
    </row>
    <row r="134" spans="6:26" s="3" customFormat="1" ht="12.75">
      <c r="F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29"/>
      <c r="W134" s="29"/>
      <c r="X134" s="29"/>
      <c r="Y134" s="30"/>
      <c r="Z134" s="29"/>
    </row>
    <row r="135" spans="6:26" s="3" customFormat="1" ht="12.75">
      <c r="F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29"/>
      <c r="W135" s="29"/>
      <c r="X135" s="29"/>
      <c r="Y135" s="30"/>
      <c r="Z135" s="29"/>
    </row>
    <row r="136" spans="6:26" s="3" customFormat="1" ht="12.75">
      <c r="F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29"/>
      <c r="W136" s="29"/>
      <c r="X136" s="29"/>
      <c r="Y136" s="30"/>
      <c r="Z136" s="29"/>
    </row>
    <row r="137" spans="6:26" s="3" customFormat="1" ht="12.75">
      <c r="F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29"/>
      <c r="W137" s="29"/>
      <c r="X137" s="29"/>
      <c r="Y137" s="30"/>
      <c r="Z137" s="29"/>
    </row>
    <row r="138" spans="6:26" s="3" customFormat="1" ht="12.75">
      <c r="F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29"/>
      <c r="W138" s="29"/>
      <c r="X138" s="29"/>
      <c r="Y138" s="30"/>
      <c r="Z138" s="29"/>
    </row>
    <row r="139" spans="6:26" s="3" customFormat="1" ht="12.75">
      <c r="F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29"/>
      <c r="W139" s="29"/>
      <c r="X139" s="29"/>
      <c r="Y139" s="30"/>
      <c r="Z139" s="29"/>
    </row>
    <row r="140" spans="6:26" s="3" customFormat="1" ht="12.75">
      <c r="F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29"/>
      <c r="W140" s="29"/>
      <c r="X140" s="29"/>
      <c r="Y140" s="30"/>
      <c r="Z140" s="29"/>
    </row>
    <row r="141" spans="6:26" s="3" customFormat="1" ht="12.75">
      <c r="F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29"/>
      <c r="W141" s="29"/>
      <c r="X141" s="29"/>
      <c r="Y141" s="30"/>
      <c r="Z141" s="29"/>
    </row>
    <row r="142" spans="6:26" s="3" customFormat="1" ht="12.75">
      <c r="F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29"/>
      <c r="W142" s="29"/>
      <c r="X142" s="29"/>
      <c r="Y142" s="30"/>
      <c r="Z142" s="29"/>
    </row>
    <row r="143" spans="6:26" s="3" customFormat="1" ht="12.75">
      <c r="F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29"/>
      <c r="W143" s="29"/>
      <c r="X143" s="29"/>
      <c r="Y143" s="30"/>
      <c r="Z143" s="29"/>
    </row>
    <row r="144" spans="6:26" s="3" customFormat="1" ht="12.75">
      <c r="F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29"/>
      <c r="W144" s="29"/>
      <c r="X144" s="29"/>
      <c r="Y144" s="30"/>
      <c r="Z144" s="29"/>
    </row>
    <row r="145" spans="6:26" s="3" customFormat="1" ht="12.75">
      <c r="F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29"/>
      <c r="W145" s="29"/>
      <c r="X145" s="29"/>
      <c r="Y145" s="30"/>
      <c r="Z145" s="29"/>
    </row>
    <row r="146" spans="6:26" s="3" customFormat="1" ht="12.75">
      <c r="F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29"/>
      <c r="W146" s="29"/>
      <c r="X146" s="29"/>
      <c r="Y146" s="30"/>
      <c r="Z146" s="29"/>
    </row>
    <row r="147" spans="6:26" s="3" customFormat="1" ht="12.75">
      <c r="F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29"/>
      <c r="W147" s="29"/>
      <c r="X147" s="29"/>
      <c r="Y147" s="30"/>
      <c r="Z147" s="29"/>
    </row>
    <row r="148" spans="6:26" s="3" customFormat="1" ht="12.75">
      <c r="F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29"/>
      <c r="W148" s="29"/>
      <c r="X148" s="29"/>
      <c r="Y148" s="30"/>
      <c r="Z148" s="29"/>
    </row>
    <row r="149" spans="6:26" s="3" customFormat="1" ht="12.75">
      <c r="F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29"/>
      <c r="W149" s="29"/>
      <c r="X149" s="29"/>
      <c r="Y149" s="30"/>
      <c r="Z149" s="29"/>
    </row>
    <row r="150" spans="6:26" s="3" customFormat="1" ht="12.75">
      <c r="F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29"/>
      <c r="W150" s="29"/>
      <c r="X150" s="29"/>
      <c r="Y150" s="30"/>
      <c r="Z150" s="29"/>
    </row>
    <row r="151" spans="6:26" s="3" customFormat="1" ht="12.75">
      <c r="F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29"/>
      <c r="W151" s="29"/>
      <c r="X151" s="29"/>
      <c r="Y151" s="30"/>
      <c r="Z151" s="29"/>
    </row>
    <row r="152" spans="6:26" s="3" customFormat="1" ht="12.75">
      <c r="F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29"/>
      <c r="W152" s="29"/>
      <c r="X152" s="29"/>
      <c r="Y152" s="30"/>
      <c r="Z152" s="29"/>
    </row>
    <row r="153" spans="6:26" s="3" customFormat="1" ht="12.75">
      <c r="F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29"/>
      <c r="W153" s="29"/>
      <c r="X153" s="29"/>
      <c r="Y153" s="30"/>
      <c r="Z153" s="29"/>
    </row>
    <row r="154" spans="6:26" s="3" customFormat="1" ht="12.75">
      <c r="F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29"/>
      <c r="W154" s="29"/>
      <c r="X154" s="29"/>
      <c r="Y154" s="30"/>
      <c r="Z154" s="29"/>
    </row>
    <row r="155" spans="6:26" s="3" customFormat="1" ht="12.75">
      <c r="F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29"/>
      <c r="W155" s="29"/>
      <c r="X155" s="29"/>
      <c r="Y155" s="30"/>
      <c r="Z155" s="29"/>
    </row>
    <row r="156" spans="6:26" s="3" customFormat="1" ht="12.75">
      <c r="F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29"/>
      <c r="W156" s="29"/>
      <c r="X156" s="29"/>
      <c r="Y156" s="30"/>
      <c r="Z156" s="29"/>
    </row>
    <row r="157" spans="6:26" s="3" customFormat="1" ht="12.75">
      <c r="F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29"/>
      <c r="W157" s="29"/>
      <c r="X157" s="29"/>
      <c r="Y157" s="30"/>
      <c r="Z157" s="29"/>
    </row>
    <row r="158" spans="6:26" s="3" customFormat="1" ht="12.75">
      <c r="F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29"/>
      <c r="W158" s="29"/>
      <c r="X158" s="29"/>
      <c r="Y158" s="30"/>
      <c r="Z158" s="29"/>
    </row>
    <row r="159" spans="6:26" s="3" customFormat="1" ht="12.75">
      <c r="F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29"/>
      <c r="W159" s="29"/>
      <c r="X159" s="29"/>
      <c r="Y159" s="30"/>
      <c r="Z159" s="29"/>
    </row>
    <row r="160" spans="6:26" s="3" customFormat="1" ht="12.75">
      <c r="F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29"/>
      <c r="W160" s="29"/>
      <c r="X160" s="29"/>
      <c r="Y160" s="30"/>
      <c r="Z160" s="29"/>
    </row>
    <row r="161" spans="6:26" s="3" customFormat="1" ht="12.75">
      <c r="F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29"/>
      <c r="W161" s="29"/>
      <c r="X161" s="29"/>
      <c r="Y161" s="30"/>
      <c r="Z161" s="29"/>
    </row>
    <row r="162" spans="6:26" s="3" customFormat="1" ht="12.75">
      <c r="F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29"/>
      <c r="W162" s="29"/>
      <c r="X162" s="29"/>
      <c r="Y162" s="30"/>
      <c r="Z162" s="29"/>
    </row>
    <row r="163" spans="6:26" s="3" customFormat="1" ht="12.75">
      <c r="F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29"/>
      <c r="W163" s="29"/>
      <c r="X163" s="29"/>
      <c r="Y163" s="30"/>
      <c r="Z163" s="29"/>
    </row>
    <row r="164" spans="6:26" s="3" customFormat="1" ht="12.75">
      <c r="F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29"/>
      <c r="W164" s="29"/>
      <c r="X164" s="29"/>
      <c r="Y164" s="30"/>
      <c r="Z164" s="29"/>
    </row>
    <row r="165" spans="6:26" s="3" customFormat="1" ht="12.75">
      <c r="F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29"/>
      <c r="W165" s="29"/>
      <c r="X165" s="29"/>
      <c r="Y165" s="30"/>
      <c r="Z165" s="29"/>
    </row>
    <row r="166" spans="6:26" s="3" customFormat="1" ht="12.75">
      <c r="F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29"/>
      <c r="W166" s="29"/>
      <c r="X166" s="29"/>
      <c r="Y166" s="30"/>
      <c r="Z166" s="29"/>
    </row>
    <row r="167" spans="6:26" s="3" customFormat="1" ht="12.75">
      <c r="F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29"/>
      <c r="W167" s="29"/>
      <c r="X167" s="29"/>
      <c r="Y167" s="30"/>
      <c r="Z167" s="29"/>
    </row>
    <row r="168" spans="6:26" s="3" customFormat="1" ht="12.75">
      <c r="F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29"/>
      <c r="W168" s="29"/>
      <c r="X168" s="29"/>
      <c r="Y168" s="30"/>
      <c r="Z168" s="29"/>
    </row>
    <row r="169" spans="6:26" s="3" customFormat="1" ht="12.75">
      <c r="F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29"/>
      <c r="W169" s="29"/>
      <c r="X169" s="29"/>
      <c r="Y169" s="30"/>
      <c r="Z169" s="29"/>
    </row>
    <row r="170" spans="6:26" s="3" customFormat="1" ht="12.75">
      <c r="F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29"/>
      <c r="W170" s="29"/>
      <c r="X170" s="29"/>
      <c r="Y170" s="30"/>
      <c r="Z170" s="29"/>
    </row>
    <row r="171" spans="6:26" s="3" customFormat="1" ht="12.75">
      <c r="F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29"/>
      <c r="W171" s="29"/>
      <c r="X171" s="29"/>
      <c r="Y171" s="30"/>
      <c r="Z171" s="29"/>
    </row>
    <row r="172" spans="6:26" s="3" customFormat="1" ht="12.75">
      <c r="F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29"/>
      <c r="W172" s="29"/>
      <c r="X172" s="29"/>
      <c r="Y172" s="30"/>
      <c r="Z172" s="29"/>
    </row>
    <row r="173" spans="6:26" s="3" customFormat="1" ht="12.75">
      <c r="F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29"/>
      <c r="W173" s="29"/>
      <c r="X173" s="29"/>
      <c r="Y173" s="30"/>
      <c r="Z173" s="29"/>
    </row>
    <row r="174" spans="6:26" s="3" customFormat="1" ht="12.75">
      <c r="F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29"/>
      <c r="W174" s="29"/>
      <c r="X174" s="29"/>
      <c r="Y174" s="30"/>
      <c r="Z174" s="29"/>
    </row>
    <row r="175" spans="6:26" s="3" customFormat="1" ht="12.75">
      <c r="F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29"/>
      <c r="W175" s="29"/>
      <c r="X175" s="29"/>
      <c r="Y175" s="30"/>
      <c r="Z175" s="29"/>
    </row>
    <row r="176" spans="6:26" s="3" customFormat="1" ht="12.75">
      <c r="F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29"/>
      <c r="W176" s="29"/>
      <c r="X176" s="29"/>
      <c r="Y176" s="30"/>
      <c r="Z176" s="29"/>
    </row>
    <row r="177" spans="6:26" s="3" customFormat="1" ht="12.75">
      <c r="F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29"/>
      <c r="W177" s="29"/>
      <c r="X177" s="29"/>
      <c r="Y177" s="30"/>
      <c r="Z177" s="29"/>
    </row>
    <row r="178" spans="6:26" s="3" customFormat="1" ht="12.75">
      <c r="F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29"/>
      <c r="W178" s="29"/>
      <c r="X178" s="29"/>
      <c r="Y178" s="30"/>
      <c r="Z178" s="29"/>
    </row>
    <row r="179" spans="6:26" s="3" customFormat="1" ht="12.75">
      <c r="F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29"/>
      <c r="W179" s="29"/>
      <c r="X179" s="29"/>
      <c r="Y179" s="30"/>
      <c r="Z179" s="29"/>
    </row>
    <row r="180" spans="6:26" s="3" customFormat="1" ht="12.75">
      <c r="F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29"/>
      <c r="W180" s="29"/>
      <c r="X180" s="29"/>
      <c r="Y180" s="30"/>
      <c r="Z180" s="29"/>
    </row>
    <row r="181" spans="6:26" s="3" customFormat="1" ht="12.75">
      <c r="F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29"/>
      <c r="W181" s="29"/>
      <c r="X181" s="29"/>
      <c r="Y181" s="30"/>
      <c r="Z181" s="29"/>
    </row>
    <row r="182" spans="6:26" s="3" customFormat="1" ht="12.75">
      <c r="F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29"/>
      <c r="W182" s="29"/>
      <c r="X182" s="29"/>
      <c r="Y182" s="30"/>
      <c r="Z182" s="29"/>
    </row>
    <row r="183" spans="6:26" s="3" customFormat="1" ht="12.75">
      <c r="F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29"/>
      <c r="W183" s="29"/>
      <c r="X183" s="29"/>
      <c r="Y183" s="30"/>
      <c r="Z183" s="29"/>
    </row>
    <row r="184" spans="6:26" s="3" customFormat="1" ht="12.75">
      <c r="F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29"/>
      <c r="W184" s="29"/>
      <c r="X184" s="29"/>
      <c r="Y184" s="30"/>
      <c r="Z184" s="29"/>
    </row>
    <row r="185" spans="6:26" s="3" customFormat="1" ht="12.75">
      <c r="F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29"/>
      <c r="W185" s="29"/>
      <c r="X185" s="29"/>
      <c r="Y185" s="30"/>
      <c r="Z185" s="29"/>
    </row>
    <row r="186" spans="6:26" s="3" customFormat="1" ht="12.75">
      <c r="F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29"/>
      <c r="W186" s="29"/>
      <c r="X186" s="29"/>
      <c r="Y186" s="30"/>
      <c r="Z186" s="29"/>
    </row>
    <row r="187" spans="6:26" s="3" customFormat="1" ht="12.75">
      <c r="F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29"/>
      <c r="W187" s="29"/>
      <c r="X187" s="29"/>
      <c r="Y187" s="30"/>
      <c r="Z187" s="29"/>
    </row>
    <row r="188" spans="6:26" s="3" customFormat="1" ht="12.75">
      <c r="F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29"/>
      <c r="W188" s="29"/>
      <c r="X188" s="29"/>
      <c r="Y188" s="30"/>
      <c r="Z188" s="29"/>
    </row>
    <row r="189" spans="6:26" s="3" customFormat="1" ht="12.75">
      <c r="F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29"/>
      <c r="W189" s="29"/>
      <c r="X189" s="29"/>
      <c r="Y189" s="30"/>
      <c r="Z189" s="29"/>
    </row>
    <row r="190" spans="6:26" s="3" customFormat="1" ht="12.75">
      <c r="F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29"/>
      <c r="W190" s="29"/>
      <c r="X190" s="29"/>
      <c r="Y190" s="30"/>
      <c r="Z190" s="29"/>
    </row>
    <row r="191" spans="6:26" s="3" customFormat="1" ht="12.75">
      <c r="F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29"/>
      <c r="W191" s="29"/>
      <c r="X191" s="29"/>
      <c r="Y191" s="30"/>
      <c r="Z191" s="29"/>
    </row>
    <row r="192" spans="6:26" s="3" customFormat="1" ht="12.75">
      <c r="F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29"/>
      <c r="W192" s="29"/>
      <c r="X192" s="29"/>
      <c r="Y192" s="30"/>
      <c r="Z192" s="29"/>
    </row>
    <row r="193" spans="6:26" s="3" customFormat="1" ht="12.75">
      <c r="F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29"/>
      <c r="W193" s="29"/>
      <c r="X193" s="29"/>
      <c r="Y193" s="30"/>
      <c r="Z193" s="29"/>
    </row>
    <row r="194" spans="6:26" s="3" customFormat="1" ht="12.75">
      <c r="F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29"/>
      <c r="W194" s="29"/>
      <c r="X194" s="29"/>
      <c r="Y194" s="30"/>
      <c r="Z194" s="29"/>
    </row>
    <row r="195" spans="6:26" s="3" customFormat="1" ht="12.75">
      <c r="F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29"/>
      <c r="W195" s="29"/>
      <c r="X195" s="29"/>
      <c r="Y195" s="30"/>
      <c r="Z195" s="29"/>
    </row>
    <row r="196" spans="6:26" s="3" customFormat="1" ht="12.75">
      <c r="F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29"/>
      <c r="W196" s="29"/>
      <c r="X196" s="29"/>
      <c r="Y196" s="30"/>
      <c r="Z196" s="29"/>
    </row>
    <row r="197" spans="6:26" s="3" customFormat="1" ht="12.75">
      <c r="F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29"/>
      <c r="W197" s="29"/>
      <c r="X197" s="29"/>
      <c r="Y197" s="30"/>
      <c r="Z197" s="29"/>
    </row>
    <row r="198" spans="6:26" s="3" customFormat="1" ht="12.75">
      <c r="F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29"/>
      <c r="W198" s="29"/>
      <c r="X198" s="29"/>
      <c r="Y198" s="30"/>
      <c r="Z198" s="29"/>
    </row>
    <row r="199" spans="6:26" s="3" customFormat="1" ht="12.75">
      <c r="F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29"/>
      <c r="W199" s="29"/>
      <c r="X199" s="29"/>
      <c r="Y199" s="30"/>
      <c r="Z199" s="29"/>
    </row>
    <row r="200" spans="6:26" s="3" customFormat="1" ht="12.75">
      <c r="F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29"/>
      <c r="W200" s="29"/>
      <c r="X200" s="29"/>
      <c r="Y200" s="30"/>
      <c r="Z200" s="29"/>
    </row>
    <row r="201" spans="6:26" s="3" customFormat="1" ht="12.75">
      <c r="F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29"/>
      <c r="W201" s="29"/>
      <c r="X201" s="29"/>
      <c r="Y201" s="30"/>
      <c r="Z201" s="29"/>
    </row>
    <row r="202" spans="6:26" s="3" customFormat="1" ht="12.75">
      <c r="F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29"/>
      <c r="W202" s="29"/>
      <c r="X202" s="29"/>
      <c r="Y202" s="30"/>
      <c r="Z202" s="29"/>
    </row>
    <row r="203" spans="6:26" s="3" customFormat="1" ht="12.75">
      <c r="F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29"/>
      <c r="W203" s="29"/>
      <c r="X203" s="29"/>
      <c r="Y203" s="30"/>
      <c r="Z203" s="29"/>
    </row>
    <row r="204" spans="6:26" s="3" customFormat="1" ht="12.75">
      <c r="F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29"/>
      <c r="W204" s="29"/>
      <c r="X204" s="29"/>
      <c r="Y204" s="30"/>
      <c r="Z204" s="29"/>
    </row>
    <row r="205" spans="6:26" s="3" customFormat="1" ht="12.75">
      <c r="F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29"/>
      <c r="W205" s="29"/>
      <c r="X205" s="29"/>
      <c r="Y205" s="30"/>
      <c r="Z205" s="29"/>
    </row>
    <row r="206" spans="6:26" s="3" customFormat="1" ht="12.75">
      <c r="F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29"/>
      <c r="W206" s="29"/>
      <c r="X206" s="29"/>
      <c r="Y206" s="30"/>
      <c r="Z206" s="29"/>
    </row>
    <row r="207" spans="6:26" s="3" customFormat="1" ht="12.75">
      <c r="F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29"/>
      <c r="W207" s="29"/>
      <c r="X207" s="29"/>
      <c r="Y207" s="30"/>
      <c r="Z207" s="29"/>
    </row>
    <row r="208" spans="6:26" s="3" customFormat="1" ht="12.75">
      <c r="F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29"/>
      <c r="W208" s="29"/>
      <c r="X208" s="29"/>
      <c r="Y208" s="30"/>
      <c r="Z208" s="29"/>
    </row>
    <row r="209" spans="6:26" s="3" customFormat="1" ht="12.75">
      <c r="F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29"/>
      <c r="W209" s="29"/>
      <c r="X209" s="29"/>
      <c r="Y209" s="30"/>
      <c r="Z209" s="29"/>
    </row>
    <row r="210" spans="6:26" s="3" customFormat="1" ht="12.75">
      <c r="F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29"/>
      <c r="W210" s="29"/>
      <c r="X210" s="29"/>
      <c r="Y210" s="30"/>
      <c r="Z210" s="29"/>
    </row>
    <row r="211" spans="6:26" s="3" customFormat="1" ht="12.75">
      <c r="F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29"/>
      <c r="W211" s="29"/>
      <c r="X211" s="29"/>
      <c r="Y211" s="30"/>
      <c r="Z211" s="29"/>
    </row>
    <row r="212" spans="6:26" s="3" customFormat="1" ht="12.75">
      <c r="F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29"/>
      <c r="W212" s="29"/>
      <c r="X212" s="29"/>
      <c r="Y212" s="30"/>
      <c r="Z212" s="29"/>
    </row>
    <row r="213" spans="6:26" s="3" customFormat="1" ht="12.75">
      <c r="F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29"/>
      <c r="W213" s="29"/>
      <c r="X213" s="29"/>
      <c r="Y213" s="30"/>
      <c r="Z213" s="29"/>
    </row>
    <row r="214" spans="6:26" s="3" customFormat="1" ht="12.75">
      <c r="F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29"/>
      <c r="W214" s="29"/>
      <c r="X214" s="29"/>
      <c r="Y214" s="30"/>
      <c r="Z214" s="29"/>
    </row>
    <row r="215" spans="6:26" s="3" customFormat="1" ht="12.75">
      <c r="F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29"/>
      <c r="W215" s="29"/>
      <c r="X215" s="29"/>
      <c r="Y215" s="30"/>
      <c r="Z215" s="29"/>
    </row>
    <row r="216" spans="6:26" s="3" customFormat="1" ht="12.75">
      <c r="F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29"/>
      <c r="W216" s="29"/>
      <c r="X216" s="29"/>
      <c r="Y216" s="30"/>
      <c r="Z216" s="29"/>
    </row>
    <row r="217" spans="6:26" s="3" customFormat="1" ht="12.75">
      <c r="F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29"/>
      <c r="W217" s="29"/>
      <c r="X217" s="29"/>
      <c r="Y217" s="30"/>
      <c r="Z217" s="29"/>
    </row>
    <row r="218" spans="6:26" s="3" customFormat="1" ht="12.75">
      <c r="F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29"/>
      <c r="W218" s="29"/>
      <c r="X218" s="29"/>
      <c r="Y218" s="30"/>
      <c r="Z218" s="29"/>
    </row>
    <row r="219" spans="6:26" s="3" customFormat="1" ht="12.75">
      <c r="F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29"/>
      <c r="W219" s="29"/>
      <c r="X219" s="29"/>
      <c r="Y219" s="30"/>
      <c r="Z219" s="29"/>
    </row>
    <row r="220" spans="6:26" s="3" customFormat="1" ht="12.75">
      <c r="F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29"/>
      <c r="W220" s="29"/>
      <c r="X220" s="29"/>
      <c r="Y220" s="30"/>
      <c r="Z220" s="29"/>
    </row>
    <row r="221" spans="6:26" s="3" customFormat="1" ht="12.75">
      <c r="F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29"/>
      <c r="W221" s="29"/>
      <c r="X221" s="29"/>
      <c r="Y221" s="30"/>
      <c r="Z221" s="29"/>
    </row>
    <row r="222" spans="6:26" s="3" customFormat="1" ht="12.75">
      <c r="F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29"/>
      <c r="W222" s="29"/>
      <c r="X222" s="29"/>
      <c r="Y222" s="30"/>
      <c r="Z222" s="29"/>
    </row>
    <row r="223" spans="6:26" s="3" customFormat="1" ht="12.75">
      <c r="F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29"/>
      <c r="W223" s="29"/>
      <c r="X223" s="29"/>
      <c r="Y223" s="30"/>
      <c r="Z223" s="29"/>
    </row>
    <row r="224" spans="6:26" s="3" customFormat="1" ht="12.75">
      <c r="F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29"/>
      <c r="W224" s="29"/>
      <c r="X224" s="29"/>
      <c r="Y224" s="30"/>
      <c r="Z224" s="29"/>
    </row>
    <row r="225" spans="6:26" s="3" customFormat="1" ht="12.75">
      <c r="F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29"/>
      <c r="W225" s="29"/>
      <c r="X225" s="29"/>
      <c r="Y225" s="30"/>
      <c r="Z225" s="29"/>
    </row>
    <row r="226" spans="6:26" s="3" customFormat="1" ht="12.75">
      <c r="F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29"/>
      <c r="W226" s="29"/>
      <c r="X226" s="29"/>
      <c r="Y226" s="30"/>
      <c r="Z226" s="29"/>
    </row>
    <row r="227" spans="6:26" s="3" customFormat="1" ht="12.75">
      <c r="F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29"/>
      <c r="W227" s="29"/>
      <c r="X227" s="29"/>
      <c r="Y227" s="30"/>
      <c r="Z227" s="29"/>
    </row>
    <row r="228" spans="6:26" s="3" customFormat="1" ht="12.75">
      <c r="F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29"/>
      <c r="W228" s="29"/>
      <c r="X228" s="29"/>
      <c r="Y228" s="30"/>
      <c r="Z228" s="29"/>
    </row>
    <row r="229" spans="6:26" s="3" customFormat="1" ht="12.75">
      <c r="F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29"/>
      <c r="W229" s="29"/>
      <c r="X229" s="29"/>
      <c r="Y229" s="30"/>
      <c r="Z229" s="29"/>
    </row>
    <row r="230" spans="6:26" s="3" customFormat="1" ht="12.75">
      <c r="F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29"/>
      <c r="W230" s="29"/>
      <c r="X230" s="29"/>
      <c r="Y230" s="30"/>
      <c r="Z230" s="29"/>
    </row>
    <row r="231" spans="6:26" s="3" customFormat="1" ht="12.75">
      <c r="F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29"/>
      <c r="W231" s="29"/>
      <c r="X231" s="29"/>
      <c r="Y231" s="30"/>
      <c r="Z231" s="29"/>
    </row>
    <row r="232" spans="6:26" s="3" customFormat="1" ht="12.75">
      <c r="F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29"/>
      <c r="W232" s="29"/>
      <c r="X232" s="29"/>
      <c r="Y232" s="30"/>
      <c r="Z232" s="29"/>
    </row>
    <row r="233" spans="6:26" s="3" customFormat="1" ht="12.75">
      <c r="F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29"/>
      <c r="W233" s="29"/>
      <c r="X233" s="29"/>
      <c r="Y233" s="30"/>
      <c r="Z233" s="29"/>
    </row>
    <row r="234" spans="6:26" s="3" customFormat="1" ht="12.75">
      <c r="F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29"/>
      <c r="W234" s="29"/>
      <c r="X234" s="29"/>
      <c r="Y234" s="30"/>
      <c r="Z234" s="29"/>
    </row>
    <row r="235" spans="6:26" s="3" customFormat="1" ht="12.75">
      <c r="F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29"/>
      <c r="W235" s="29"/>
      <c r="X235" s="29"/>
      <c r="Y235" s="30"/>
      <c r="Z235" s="29"/>
    </row>
    <row r="236" spans="6:26" s="3" customFormat="1" ht="12.75">
      <c r="F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29"/>
      <c r="W236" s="29"/>
      <c r="X236" s="29"/>
      <c r="Y236" s="30"/>
      <c r="Z236" s="29"/>
    </row>
    <row r="237" spans="6:26" s="3" customFormat="1" ht="12.75">
      <c r="F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29"/>
      <c r="W237" s="29"/>
      <c r="X237" s="29"/>
      <c r="Y237" s="30"/>
      <c r="Z237" s="29"/>
    </row>
    <row r="238" spans="6:26" s="3" customFormat="1" ht="12.75">
      <c r="F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29"/>
      <c r="W238" s="29"/>
      <c r="X238" s="29"/>
      <c r="Y238" s="30"/>
      <c r="Z238" s="29"/>
    </row>
    <row r="239" spans="6:26" s="3" customFormat="1" ht="12.75">
      <c r="F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29"/>
      <c r="W239" s="29"/>
      <c r="X239" s="29"/>
      <c r="Y239" s="30"/>
      <c r="Z239" s="29"/>
    </row>
    <row r="240" spans="6:26" s="3" customFormat="1" ht="12.75">
      <c r="F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29"/>
      <c r="W240" s="29"/>
      <c r="X240" s="29"/>
      <c r="Y240" s="30"/>
      <c r="Z240" s="29"/>
    </row>
    <row r="241" spans="6:26" s="3" customFormat="1" ht="12.75">
      <c r="F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29"/>
      <c r="W241" s="29"/>
      <c r="X241" s="29"/>
      <c r="Y241" s="30"/>
      <c r="Z241" s="29"/>
    </row>
    <row r="242" spans="6:26" s="3" customFormat="1" ht="12.75">
      <c r="F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29"/>
      <c r="W242" s="29"/>
      <c r="X242" s="29"/>
      <c r="Y242" s="30"/>
      <c r="Z242" s="29"/>
    </row>
    <row r="243" spans="6:26" s="3" customFormat="1" ht="12.75">
      <c r="F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29"/>
      <c r="W243" s="29"/>
      <c r="X243" s="29"/>
      <c r="Y243" s="30"/>
      <c r="Z243" s="29"/>
    </row>
    <row r="244" spans="6:26" s="3" customFormat="1" ht="12.75">
      <c r="F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29"/>
      <c r="W244" s="29"/>
      <c r="X244" s="29"/>
      <c r="Y244" s="30"/>
      <c r="Z244" s="29"/>
    </row>
    <row r="245" spans="6:26" s="3" customFormat="1" ht="12.75">
      <c r="F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29"/>
      <c r="W245" s="29"/>
      <c r="X245" s="29"/>
      <c r="Y245" s="30"/>
      <c r="Z245" s="29"/>
    </row>
    <row r="246" spans="6:26" s="3" customFormat="1" ht="12.75">
      <c r="F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29"/>
      <c r="W246" s="29"/>
      <c r="X246" s="29"/>
      <c r="Y246" s="30"/>
      <c r="Z246" s="29"/>
    </row>
    <row r="247" spans="6:26" s="3" customFormat="1" ht="12.75">
      <c r="F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29"/>
      <c r="W247" s="29"/>
      <c r="X247" s="29"/>
      <c r="Y247" s="30"/>
      <c r="Z247" s="29"/>
    </row>
    <row r="248" spans="6:26" s="3" customFormat="1" ht="12.75">
      <c r="F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29"/>
      <c r="W248" s="29"/>
      <c r="X248" s="29"/>
      <c r="Y248" s="30"/>
      <c r="Z248" s="29"/>
    </row>
    <row r="249" spans="6:26" s="3" customFormat="1" ht="12.75">
      <c r="F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29"/>
      <c r="W249" s="29"/>
      <c r="X249" s="29"/>
      <c r="Y249" s="30"/>
      <c r="Z249" s="29"/>
    </row>
    <row r="250" spans="6:26" s="3" customFormat="1" ht="12.75">
      <c r="F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29"/>
      <c r="W250" s="29"/>
      <c r="X250" s="29"/>
      <c r="Y250" s="30"/>
      <c r="Z250" s="29"/>
    </row>
    <row r="251" spans="6:26" s="3" customFormat="1" ht="12.75">
      <c r="F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29"/>
      <c r="W251" s="29"/>
      <c r="X251" s="29"/>
      <c r="Y251" s="30"/>
      <c r="Z251" s="29"/>
    </row>
    <row r="252" spans="6:26" s="3" customFormat="1" ht="12.75">
      <c r="F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29"/>
      <c r="W252" s="29"/>
      <c r="X252" s="29"/>
      <c r="Y252" s="30"/>
      <c r="Z252" s="29"/>
    </row>
    <row r="253" spans="6:26" s="3" customFormat="1" ht="12.75">
      <c r="F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29"/>
      <c r="W253" s="29"/>
      <c r="X253" s="29"/>
      <c r="Y253" s="30"/>
      <c r="Z253" s="29"/>
    </row>
    <row r="254" spans="6:26" s="3" customFormat="1" ht="12.75">
      <c r="F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29"/>
      <c r="W254" s="29"/>
      <c r="X254" s="29"/>
      <c r="Y254" s="30"/>
      <c r="Z254" s="29"/>
    </row>
    <row r="255" spans="6:26" s="3" customFormat="1" ht="12.75">
      <c r="F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29"/>
      <c r="W255" s="29"/>
      <c r="X255" s="29"/>
      <c r="Y255" s="30"/>
      <c r="Z255" s="29"/>
    </row>
    <row r="256" spans="6:26" s="3" customFormat="1" ht="12.75">
      <c r="F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29"/>
      <c r="W256" s="29"/>
      <c r="X256" s="29"/>
      <c r="Y256" s="30"/>
      <c r="Z256" s="29"/>
    </row>
    <row r="257" spans="6:26" s="3" customFormat="1" ht="12.75">
      <c r="F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29"/>
      <c r="W257" s="29"/>
      <c r="X257" s="29"/>
      <c r="Y257" s="30"/>
      <c r="Z257" s="29"/>
    </row>
    <row r="258" spans="6:26" s="3" customFormat="1" ht="12.75">
      <c r="F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29"/>
      <c r="W258" s="29"/>
      <c r="X258" s="29"/>
      <c r="Y258" s="30"/>
      <c r="Z258" s="29"/>
    </row>
    <row r="259" spans="6:26" s="3" customFormat="1" ht="12.75">
      <c r="F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29"/>
      <c r="W259" s="29"/>
      <c r="X259" s="29"/>
      <c r="Y259" s="30"/>
      <c r="Z259" s="29"/>
    </row>
    <row r="260" spans="6:26" s="3" customFormat="1" ht="12.75">
      <c r="F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29"/>
      <c r="W260" s="29"/>
      <c r="X260" s="29"/>
      <c r="Y260" s="30"/>
      <c r="Z260" s="29"/>
    </row>
    <row r="261" spans="6:26" s="3" customFormat="1" ht="12.75">
      <c r="F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29"/>
      <c r="W261" s="29"/>
      <c r="X261" s="29"/>
      <c r="Y261" s="30"/>
      <c r="Z261" s="29"/>
    </row>
    <row r="262" spans="6:26" s="3" customFormat="1" ht="12.75">
      <c r="F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29"/>
      <c r="W262" s="29"/>
      <c r="X262" s="29"/>
      <c r="Y262" s="30"/>
      <c r="Z262" s="29"/>
    </row>
    <row r="263" spans="6:26" s="3" customFormat="1" ht="12.75">
      <c r="F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29"/>
      <c r="W263" s="29"/>
      <c r="X263" s="29"/>
      <c r="Y263" s="30"/>
      <c r="Z263" s="29"/>
    </row>
    <row r="264" spans="6:26" s="3" customFormat="1" ht="12.75">
      <c r="F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29"/>
      <c r="W264" s="29"/>
      <c r="X264" s="29"/>
      <c r="Y264" s="30"/>
      <c r="Z264" s="29"/>
    </row>
    <row r="265" spans="6:26" s="3" customFormat="1" ht="12.75">
      <c r="F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29"/>
      <c r="W265" s="29"/>
      <c r="X265" s="29"/>
      <c r="Y265" s="30"/>
      <c r="Z265" s="29"/>
    </row>
    <row r="266" spans="6:26" s="3" customFormat="1" ht="12.75">
      <c r="F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29"/>
      <c r="W266" s="29"/>
      <c r="X266" s="29"/>
      <c r="Y266" s="30"/>
      <c r="Z266" s="29"/>
    </row>
    <row r="267" spans="6:26" s="3" customFormat="1" ht="12.75">
      <c r="F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29"/>
      <c r="W267" s="29"/>
      <c r="X267" s="29"/>
      <c r="Y267" s="30"/>
      <c r="Z267" s="29"/>
    </row>
    <row r="268" spans="6:26" s="3" customFormat="1" ht="12.75">
      <c r="F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29"/>
      <c r="W268" s="29"/>
      <c r="X268" s="29"/>
      <c r="Y268" s="30"/>
      <c r="Z268" s="29"/>
    </row>
    <row r="269" spans="6:26" s="3" customFormat="1" ht="12.75">
      <c r="F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29"/>
      <c r="W269" s="29"/>
      <c r="X269" s="29"/>
      <c r="Y269" s="30"/>
      <c r="Z269" s="29"/>
    </row>
    <row r="270" spans="6:26" s="3" customFormat="1" ht="12.75">
      <c r="F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29"/>
      <c r="W270" s="29"/>
      <c r="X270" s="29"/>
      <c r="Y270" s="30"/>
      <c r="Z270" s="29"/>
    </row>
    <row r="271" spans="6:26" s="3" customFormat="1" ht="12.75">
      <c r="F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29"/>
      <c r="W271" s="29"/>
      <c r="X271" s="29"/>
      <c r="Y271" s="30"/>
      <c r="Z271" s="29"/>
    </row>
    <row r="272" spans="6:26" s="3" customFormat="1" ht="12.75">
      <c r="F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29"/>
      <c r="W272" s="29"/>
      <c r="X272" s="29"/>
      <c r="Y272" s="30"/>
      <c r="Z272" s="29"/>
    </row>
    <row r="273" spans="6:26" s="3" customFormat="1" ht="12.75">
      <c r="F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29"/>
      <c r="W273" s="29"/>
      <c r="X273" s="29"/>
      <c r="Y273" s="30"/>
      <c r="Z273" s="29"/>
    </row>
    <row r="274" spans="6:26" s="3" customFormat="1" ht="12.75">
      <c r="F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29"/>
      <c r="W274" s="29"/>
      <c r="X274" s="29"/>
      <c r="Y274" s="30"/>
      <c r="Z274" s="29"/>
    </row>
    <row r="275" spans="6:26" s="3" customFormat="1" ht="12.75">
      <c r="F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29"/>
      <c r="W275" s="29"/>
      <c r="X275" s="29"/>
      <c r="Y275" s="30"/>
      <c r="Z275" s="29"/>
    </row>
    <row r="276" spans="6:26" s="3" customFormat="1" ht="12.75">
      <c r="F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29"/>
      <c r="W276" s="29"/>
      <c r="X276" s="29"/>
      <c r="Y276" s="30"/>
      <c r="Z276" s="29"/>
    </row>
    <row r="277" spans="6:26" s="3" customFormat="1" ht="12.75">
      <c r="F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29"/>
      <c r="W277" s="29"/>
      <c r="X277" s="29"/>
      <c r="Y277" s="30"/>
      <c r="Z277" s="29"/>
    </row>
    <row r="278" spans="6:26" s="3" customFormat="1" ht="12.75">
      <c r="F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29"/>
      <c r="W278" s="29"/>
      <c r="X278" s="29"/>
      <c r="Y278" s="30"/>
      <c r="Z278" s="29"/>
    </row>
    <row r="279" spans="6:26" s="3" customFormat="1" ht="12.75">
      <c r="F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29"/>
      <c r="W279" s="29"/>
      <c r="X279" s="29"/>
      <c r="Y279" s="30"/>
      <c r="Z279" s="29"/>
    </row>
    <row r="280" spans="6:26" s="3" customFormat="1" ht="12.75">
      <c r="F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29"/>
      <c r="W280" s="29"/>
      <c r="X280" s="29"/>
      <c r="Y280" s="30"/>
      <c r="Z280" s="29"/>
    </row>
    <row r="281" spans="6:26" s="3" customFormat="1" ht="12.75">
      <c r="F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29"/>
      <c r="W281" s="29"/>
      <c r="X281" s="29"/>
      <c r="Y281" s="30"/>
      <c r="Z281" s="29"/>
    </row>
    <row r="282" spans="6:26" s="3" customFormat="1" ht="12.75">
      <c r="F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29"/>
      <c r="W282" s="29"/>
      <c r="X282" s="29"/>
      <c r="Y282" s="30"/>
      <c r="Z282" s="29"/>
    </row>
    <row r="283" spans="6:26" s="3" customFormat="1" ht="12.75">
      <c r="F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29"/>
      <c r="W283" s="29"/>
      <c r="X283" s="29"/>
      <c r="Y283" s="30"/>
      <c r="Z283" s="29"/>
    </row>
    <row r="284" spans="6:26" s="3" customFormat="1" ht="12.75">
      <c r="F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29"/>
      <c r="W284" s="29"/>
      <c r="X284" s="29"/>
      <c r="Y284" s="30"/>
      <c r="Z284" s="29"/>
    </row>
    <row r="285" spans="6:26" s="3" customFormat="1" ht="12.75">
      <c r="F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29"/>
      <c r="W285" s="29"/>
      <c r="X285" s="29"/>
      <c r="Y285" s="30"/>
      <c r="Z285" s="29"/>
    </row>
    <row r="286" spans="6:26" s="3" customFormat="1" ht="12.75">
      <c r="F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29"/>
      <c r="W286" s="29"/>
      <c r="X286" s="29"/>
      <c r="Y286" s="30"/>
      <c r="Z286" s="29"/>
    </row>
    <row r="287" spans="6:26" s="3" customFormat="1" ht="12.75">
      <c r="F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29"/>
      <c r="W287" s="29"/>
      <c r="X287" s="29"/>
      <c r="Y287" s="30"/>
      <c r="Z287" s="29"/>
    </row>
    <row r="288" spans="6:26" s="3" customFormat="1" ht="12.75">
      <c r="F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29"/>
      <c r="W288" s="29"/>
      <c r="X288" s="29"/>
      <c r="Y288" s="30"/>
      <c r="Z288" s="29"/>
    </row>
    <row r="289" spans="6:26" s="3" customFormat="1" ht="12.75">
      <c r="F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29"/>
      <c r="W289" s="29"/>
      <c r="X289" s="29"/>
      <c r="Y289" s="30"/>
      <c r="Z289" s="29"/>
    </row>
    <row r="290" spans="6:26" s="3" customFormat="1" ht="12.75">
      <c r="F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29"/>
      <c r="W290" s="29"/>
      <c r="X290" s="29"/>
      <c r="Y290" s="30"/>
      <c r="Z290" s="29"/>
    </row>
    <row r="291" spans="6:26" s="3" customFormat="1" ht="12.75">
      <c r="F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29"/>
      <c r="W291" s="29"/>
      <c r="X291" s="29"/>
      <c r="Y291" s="30"/>
      <c r="Z291" s="29"/>
    </row>
    <row r="292" spans="6:26" s="3" customFormat="1" ht="12.75">
      <c r="F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29"/>
      <c r="W292" s="29"/>
      <c r="X292" s="29"/>
      <c r="Y292" s="30"/>
      <c r="Z292" s="29"/>
    </row>
    <row r="293" spans="6:26" s="3" customFormat="1" ht="12.75">
      <c r="F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29"/>
      <c r="W293" s="29"/>
      <c r="X293" s="29"/>
      <c r="Y293" s="30"/>
      <c r="Z293" s="29"/>
    </row>
    <row r="294" spans="6:26" s="3" customFormat="1" ht="12.75">
      <c r="F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29"/>
      <c r="W294" s="29"/>
      <c r="X294" s="29"/>
      <c r="Y294" s="30"/>
      <c r="Z294" s="29"/>
    </row>
    <row r="295" spans="6:26" s="3" customFormat="1" ht="12.75">
      <c r="F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29"/>
      <c r="W295" s="29"/>
      <c r="X295" s="29"/>
      <c r="Y295" s="30"/>
      <c r="Z295" s="29"/>
    </row>
    <row r="296" spans="6:26" s="3" customFormat="1" ht="12.75">
      <c r="F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29"/>
      <c r="W296" s="29"/>
      <c r="X296" s="29"/>
      <c r="Y296" s="30"/>
      <c r="Z296" s="29"/>
    </row>
    <row r="297" spans="6:26" s="3" customFormat="1" ht="12.75">
      <c r="F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29"/>
      <c r="W297" s="29"/>
      <c r="X297" s="29"/>
      <c r="Y297" s="30"/>
      <c r="Z297" s="29"/>
    </row>
    <row r="298" spans="6:26" s="3" customFormat="1" ht="12.75">
      <c r="F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29"/>
      <c r="W298" s="29"/>
      <c r="X298" s="29"/>
      <c r="Y298" s="30"/>
      <c r="Z298" s="29"/>
    </row>
    <row r="299" spans="6:26" s="3" customFormat="1" ht="12.75">
      <c r="F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29"/>
      <c r="W299" s="29"/>
      <c r="X299" s="29"/>
      <c r="Y299" s="30"/>
      <c r="Z299" s="29"/>
    </row>
    <row r="300" spans="6:26" s="3" customFormat="1" ht="12.75">
      <c r="F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29"/>
      <c r="W300" s="29"/>
      <c r="X300" s="29"/>
      <c r="Y300" s="30"/>
      <c r="Z300" s="29"/>
    </row>
    <row r="301" spans="6:26" s="3" customFormat="1" ht="12.75">
      <c r="F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29"/>
      <c r="W301" s="29"/>
      <c r="X301" s="29"/>
      <c r="Y301" s="30"/>
      <c r="Z301" s="29"/>
    </row>
    <row r="302" spans="6:26" s="3" customFormat="1" ht="12.75">
      <c r="F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29"/>
      <c r="W302" s="29"/>
      <c r="X302" s="29"/>
      <c r="Y302" s="30"/>
      <c r="Z302" s="29"/>
    </row>
    <row r="303" spans="6:26" s="3" customFormat="1" ht="12.75">
      <c r="F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29"/>
      <c r="W303" s="29"/>
      <c r="X303" s="29"/>
      <c r="Y303" s="30"/>
      <c r="Z303" s="29"/>
    </row>
    <row r="304" spans="6:26" s="3" customFormat="1" ht="12.75">
      <c r="F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29"/>
      <c r="W304" s="29"/>
      <c r="X304" s="29"/>
      <c r="Y304" s="30"/>
      <c r="Z304" s="29"/>
    </row>
    <row r="305" spans="6:26" s="3" customFormat="1" ht="12.75">
      <c r="F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29"/>
      <c r="W305" s="29"/>
      <c r="X305" s="29"/>
      <c r="Y305" s="30"/>
      <c r="Z305" s="29"/>
    </row>
    <row r="306" spans="6:26" s="3" customFormat="1" ht="12.75">
      <c r="F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29"/>
      <c r="W306" s="29"/>
      <c r="X306" s="29"/>
      <c r="Y306" s="30"/>
      <c r="Z306" s="29"/>
    </row>
    <row r="307" spans="6:26" s="3" customFormat="1" ht="12.75">
      <c r="F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29"/>
      <c r="W307" s="29"/>
      <c r="X307" s="29"/>
      <c r="Y307" s="30"/>
      <c r="Z307" s="29"/>
    </row>
    <row r="308" spans="6:26" s="3" customFormat="1" ht="12.75">
      <c r="F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29"/>
      <c r="W308" s="29"/>
      <c r="X308" s="29"/>
      <c r="Y308" s="30"/>
      <c r="Z308" s="29"/>
    </row>
    <row r="309" spans="6:26" s="3" customFormat="1" ht="12.75">
      <c r="F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29"/>
      <c r="W309" s="29"/>
      <c r="X309" s="29"/>
      <c r="Y309" s="30"/>
      <c r="Z309" s="29"/>
    </row>
    <row r="310" spans="6:26" s="3" customFormat="1" ht="12.75">
      <c r="F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29"/>
      <c r="W310" s="29"/>
      <c r="X310" s="29"/>
      <c r="Y310" s="30"/>
      <c r="Z310" s="29"/>
    </row>
    <row r="311" spans="6:26" s="3" customFormat="1" ht="12.75">
      <c r="F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29"/>
      <c r="W311" s="29"/>
      <c r="X311" s="29"/>
      <c r="Y311" s="30"/>
      <c r="Z311" s="29"/>
    </row>
    <row r="312" spans="6:26" s="3" customFormat="1" ht="12.75">
      <c r="F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29"/>
      <c r="W312" s="29"/>
      <c r="X312" s="29"/>
      <c r="Y312" s="30"/>
      <c r="Z312" s="29"/>
    </row>
    <row r="313" spans="6:26" s="3" customFormat="1" ht="12.75">
      <c r="F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29"/>
      <c r="W313" s="29"/>
      <c r="X313" s="29"/>
      <c r="Y313" s="30"/>
      <c r="Z313" s="29"/>
    </row>
    <row r="314" spans="6:26" s="3" customFormat="1" ht="12.75">
      <c r="F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29"/>
      <c r="W314" s="29"/>
      <c r="X314" s="29"/>
      <c r="Y314" s="30"/>
      <c r="Z314" s="29"/>
    </row>
    <row r="315" spans="6:26" s="3" customFormat="1" ht="12.75">
      <c r="F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29"/>
      <c r="W315" s="29"/>
      <c r="X315" s="29"/>
      <c r="Y315" s="30"/>
      <c r="Z315" s="29"/>
    </row>
    <row r="316" spans="6:26" s="3" customFormat="1" ht="12.75">
      <c r="F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29"/>
      <c r="W316" s="29"/>
      <c r="X316" s="29"/>
      <c r="Y316" s="30"/>
      <c r="Z316" s="29"/>
    </row>
    <row r="317" spans="6:26" s="3" customFormat="1" ht="12.75">
      <c r="F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29"/>
      <c r="W317" s="29"/>
      <c r="X317" s="29"/>
      <c r="Y317" s="30"/>
      <c r="Z317" s="29"/>
    </row>
    <row r="318" spans="6:26" s="3" customFormat="1" ht="12.75">
      <c r="F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29"/>
      <c r="W318" s="29"/>
      <c r="X318" s="29"/>
      <c r="Y318" s="30"/>
      <c r="Z318" s="29"/>
    </row>
    <row r="319" spans="6:26" s="3" customFormat="1" ht="12.75">
      <c r="F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29"/>
      <c r="W319" s="29"/>
      <c r="X319" s="29"/>
      <c r="Y319" s="30"/>
      <c r="Z319" s="29"/>
    </row>
    <row r="320" spans="6:26" s="3" customFormat="1" ht="12.75">
      <c r="F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29"/>
      <c r="W320" s="29"/>
      <c r="X320" s="29"/>
      <c r="Y320" s="30"/>
      <c r="Z320" s="29"/>
    </row>
    <row r="321" spans="6:26" s="3" customFormat="1" ht="12.75">
      <c r="F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29"/>
      <c r="W321" s="29"/>
      <c r="X321" s="29"/>
      <c r="Y321" s="30"/>
      <c r="Z321" s="29"/>
    </row>
    <row r="322" spans="6:26" s="3" customFormat="1" ht="12.75">
      <c r="F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29"/>
      <c r="W322" s="29"/>
      <c r="X322" s="29"/>
      <c r="Y322" s="30"/>
      <c r="Z322" s="29"/>
    </row>
    <row r="323" spans="6:26" s="3" customFormat="1" ht="12.75">
      <c r="F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29"/>
      <c r="W323" s="29"/>
      <c r="X323" s="29"/>
      <c r="Y323" s="30"/>
      <c r="Z323" s="29"/>
    </row>
    <row r="324" spans="6:26" s="3" customFormat="1" ht="12.75">
      <c r="F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29"/>
      <c r="W324" s="29"/>
      <c r="X324" s="29"/>
      <c r="Y324" s="30"/>
      <c r="Z324" s="29"/>
    </row>
    <row r="325" spans="6:26" s="3" customFormat="1" ht="12.75">
      <c r="F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29"/>
      <c r="W325" s="29"/>
      <c r="X325" s="29"/>
      <c r="Y325" s="30"/>
      <c r="Z325" s="29"/>
    </row>
    <row r="326" spans="6:26" s="3" customFormat="1" ht="12.75">
      <c r="F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29"/>
      <c r="W326" s="29"/>
      <c r="X326" s="29"/>
      <c r="Y326" s="30"/>
      <c r="Z326" s="29"/>
    </row>
    <row r="327" spans="6:26" s="3" customFormat="1" ht="12.75">
      <c r="F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29"/>
      <c r="W327" s="29"/>
      <c r="X327" s="29"/>
      <c r="Y327" s="30"/>
      <c r="Z327" s="29"/>
    </row>
    <row r="328" spans="6:26" s="3" customFormat="1" ht="12.75">
      <c r="F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29"/>
      <c r="W328" s="29"/>
      <c r="X328" s="29"/>
      <c r="Y328" s="30"/>
      <c r="Z328" s="29"/>
    </row>
    <row r="329" spans="6:26" s="3" customFormat="1" ht="12.75">
      <c r="F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29"/>
      <c r="W329" s="29"/>
      <c r="X329" s="29"/>
      <c r="Y329" s="30"/>
      <c r="Z329" s="29"/>
    </row>
    <row r="330" spans="6:26" s="3" customFormat="1" ht="12.75">
      <c r="F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29"/>
      <c r="W330" s="29"/>
      <c r="X330" s="29"/>
      <c r="Y330" s="30"/>
      <c r="Z330" s="29"/>
    </row>
    <row r="331" spans="6:26" s="3" customFormat="1" ht="12.75">
      <c r="F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29"/>
      <c r="W331" s="29"/>
      <c r="X331" s="29"/>
      <c r="Y331" s="30"/>
      <c r="Z331" s="29"/>
    </row>
    <row r="332" spans="6:26" s="3" customFormat="1" ht="12.75">
      <c r="F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29"/>
      <c r="W332" s="29"/>
      <c r="X332" s="29"/>
      <c r="Y332" s="30"/>
      <c r="Z332" s="29"/>
    </row>
    <row r="333" spans="6:26" s="3" customFormat="1" ht="12.75">
      <c r="F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29"/>
      <c r="W333" s="29"/>
      <c r="X333" s="29"/>
      <c r="Y333" s="30"/>
      <c r="Z333" s="29"/>
    </row>
    <row r="334" spans="6:26" s="3" customFormat="1" ht="12.75">
      <c r="F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29"/>
      <c r="W334" s="29"/>
      <c r="X334" s="29"/>
      <c r="Y334" s="30"/>
      <c r="Z334" s="29"/>
    </row>
    <row r="335" spans="6:26" s="3" customFormat="1" ht="12.75">
      <c r="F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29"/>
      <c r="W335" s="29"/>
      <c r="X335" s="29"/>
      <c r="Y335" s="30"/>
      <c r="Z335" s="29"/>
    </row>
    <row r="336" spans="6:26" s="3" customFormat="1" ht="12.75">
      <c r="F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29"/>
      <c r="W336" s="29"/>
      <c r="X336" s="29"/>
      <c r="Y336" s="30"/>
      <c r="Z336" s="29"/>
    </row>
    <row r="337" spans="6:26" s="3" customFormat="1" ht="12.75">
      <c r="F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29"/>
      <c r="W337" s="29"/>
      <c r="X337" s="29"/>
      <c r="Y337" s="30"/>
      <c r="Z337" s="29"/>
    </row>
    <row r="338" spans="6:26" s="3" customFormat="1" ht="12.75">
      <c r="F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29"/>
      <c r="W338" s="29"/>
      <c r="X338" s="29"/>
      <c r="Y338" s="30"/>
      <c r="Z338" s="29"/>
    </row>
    <row r="339" spans="6:26" s="3" customFormat="1" ht="12.75">
      <c r="F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29"/>
      <c r="W339" s="29"/>
      <c r="X339" s="29"/>
      <c r="Y339" s="30"/>
      <c r="Z339" s="29"/>
    </row>
    <row r="340" spans="6:26" s="3" customFormat="1" ht="12.75">
      <c r="F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29"/>
      <c r="W340" s="29"/>
      <c r="X340" s="29"/>
      <c r="Y340" s="30"/>
      <c r="Z340" s="29"/>
    </row>
    <row r="341" spans="6:26" s="3" customFormat="1" ht="12.75">
      <c r="F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29"/>
      <c r="W341" s="29"/>
      <c r="X341" s="29"/>
      <c r="Y341" s="30"/>
      <c r="Z341" s="29"/>
    </row>
    <row r="342" spans="6:26" s="3" customFormat="1" ht="12.75">
      <c r="F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29"/>
      <c r="W342" s="29"/>
      <c r="X342" s="29"/>
      <c r="Y342" s="30"/>
      <c r="Z342" s="29"/>
    </row>
    <row r="343" spans="6:26" s="3" customFormat="1" ht="12.75">
      <c r="F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29"/>
      <c r="W343" s="29"/>
      <c r="X343" s="29"/>
      <c r="Y343" s="30"/>
      <c r="Z343" s="29"/>
    </row>
    <row r="344" spans="6:26" s="3" customFormat="1" ht="12.75">
      <c r="F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29"/>
      <c r="W344" s="29"/>
      <c r="X344" s="29"/>
      <c r="Y344" s="30"/>
      <c r="Z344" s="29"/>
    </row>
    <row r="345" spans="6:26" s="3" customFormat="1" ht="12.75">
      <c r="F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29"/>
      <c r="W345" s="29"/>
      <c r="X345" s="29"/>
      <c r="Y345" s="30"/>
      <c r="Z345" s="29"/>
    </row>
    <row r="346" spans="6:26" s="3" customFormat="1" ht="12.75">
      <c r="F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29"/>
      <c r="W346" s="29"/>
      <c r="X346" s="29"/>
      <c r="Y346" s="30"/>
      <c r="Z346" s="29"/>
    </row>
    <row r="347" spans="6:26" s="3" customFormat="1" ht="12.75">
      <c r="F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29"/>
      <c r="W347" s="29"/>
      <c r="X347" s="29"/>
      <c r="Y347" s="30"/>
      <c r="Z347" s="29"/>
    </row>
    <row r="348" spans="6:26" s="3" customFormat="1" ht="12.75">
      <c r="F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29"/>
      <c r="W348" s="29"/>
      <c r="X348" s="29"/>
      <c r="Y348" s="30"/>
      <c r="Z348" s="29"/>
    </row>
    <row r="349" spans="6:26" s="3" customFormat="1" ht="12.75">
      <c r="F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29"/>
      <c r="W349" s="29"/>
      <c r="X349" s="29"/>
      <c r="Y349" s="30"/>
      <c r="Z349" s="29"/>
    </row>
    <row r="350" spans="6:26" s="3" customFormat="1" ht="12.75">
      <c r="F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29"/>
      <c r="W350" s="29"/>
      <c r="X350" s="29"/>
      <c r="Y350" s="30"/>
      <c r="Z350" s="29"/>
    </row>
    <row r="351" spans="6:26" s="3" customFormat="1" ht="12.75">
      <c r="F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29"/>
      <c r="W351" s="29"/>
      <c r="X351" s="29"/>
      <c r="Y351" s="30"/>
      <c r="Z351" s="29"/>
    </row>
    <row r="352" spans="6:26" s="3" customFormat="1" ht="12.75">
      <c r="F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29"/>
      <c r="W352" s="29"/>
      <c r="X352" s="29"/>
      <c r="Y352" s="30"/>
      <c r="Z352" s="29"/>
    </row>
    <row r="353" spans="6:26" s="3" customFormat="1" ht="12.75">
      <c r="F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29"/>
      <c r="W353" s="29"/>
      <c r="X353" s="29"/>
      <c r="Y353" s="30"/>
      <c r="Z353" s="29"/>
    </row>
    <row r="354" spans="6:26" s="3" customFormat="1" ht="12.75">
      <c r="F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29"/>
      <c r="W354" s="29"/>
      <c r="X354" s="29"/>
      <c r="Y354" s="30"/>
      <c r="Z354" s="29"/>
    </row>
    <row r="355" spans="6:26" s="3" customFormat="1" ht="12.75">
      <c r="F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29"/>
      <c r="W355" s="29"/>
      <c r="X355" s="29"/>
      <c r="Y355" s="30"/>
      <c r="Z355" s="29"/>
    </row>
    <row r="356" spans="6:26" s="3" customFormat="1" ht="12.75">
      <c r="F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29"/>
      <c r="W356" s="29"/>
      <c r="X356" s="29"/>
      <c r="Y356" s="30"/>
      <c r="Z356" s="29"/>
    </row>
    <row r="357" spans="6:26" s="3" customFormat="1" ht="12.75">
      <c r="F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29"/>
      <c r="W357" s="29"/>
      <c r="X357" s="29"/>
      <c r="Y357" s="30"/>
      <c r="Z357" s="29"/>
    </row>
    <row r="358" spans="6:26" s="3" customFormat="1" ht="12.75">
      <c r="F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29"/>
      <c r="W358" s="29"/>
      <c r="X358" s="29"/>
      <c r="Y358" s="30"/>
      <c r="Z358" s="29"/>
    </row>
  </sheetData>
  <sheetProtection/>
  <mergeCells count="2">
    <mergeCell ref="A66:AA66"/>
    <mergeCell ref="A4:AA4"/>
  </mergeCells>
  <printOptions horizontalCentered="1"/>
  <pageMargins left="0" right="0" top="0.261811024" bottom="0.196850393700787" header="0.511811023622047" footer="0.275590551181102"/>
  <pageSetup horizontalDpi="600" verticalDpi="600" orientation="landscape" scale="65" r:id="rId1"/>
  <headerFooter scaleWithDoc="0" alignWithMargins="0">
    <oddFooter>&amp;C&amp;"Serifa Std 45 Light,Regular"© 2012 The College Board. College Board, Advanced Placement Program, AP, AP Central and the acorn logo are registered trademarks of the College Board.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Janice M. Askew</dc:creator>
  <cp:keywords/>
  <dc:description/>
  <cp:lastModifiedBy>Krajewski, Nicole</cp:lastModifiedBy>
  <cp:lastPrinted>2012-08-30T17:01:01Z</cp:lastPrinted>
  <dcterms:created xsi:type="dcterms:W3CDTF">1999-07-31T11:51:01Z</dcterms:created>
  <dcterms:modified xsi:type="dcterms:W3CDTF">2012-08-30T17:01:14Z</dcterms:modified>
  <cp:category/>
  <cp:version/>
  <cp:contentType/>
  <cp:contentStatus/>
</cp:coreProperties>
</file>